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2995" windowHeight="10035" firstSheet="42" activeTab="46"/>
  </bookViews>
  <sheets>
    <sheet name="март" sheetId="1" r:id="rId1"/>
    <sheet name="л" sheetId="2" r:id="rId2"/>
    <sheet name="л1" sheetId="3" r:id="rId3"/>
    <sheet name="Центральная пл." sheetId="4" r:id="rId4"/>
    <sheet name="10 Октябрь д.1" sheetId="6" r:id="rId5"/>
    <sheet name="10 Октябрь д.3" sheetId="7" r:id="rId6"/>
    <sheet name="10 Октябрь д.5" sheetId="8" r:id="rId7"/>
    <sheet name="21 пс д.1" sheetId="9" r:id="rId8"/>
    <sheet name="21 пс д.1а" sheetId="10" r:id="rId9"/>
    <sheet name="21 пс д.12" sheetId="11" r:id="rId10"/>
    <sheet name="Вокзальная 24" sheetId="12" r:id="rId11"/>
    <sheet name="Вокзальный пер д.3" sheetId="13" r:id="rId12"/>
    <sheet name="К Маркса д.16" sheetId="14" r:id="rId13"/>
    <sheet name="К Маркса д.18" sheetId="15" r:id="rId14"/>
    <sheet name="К.Маркса д.20" sheetId="16" r:id="rId15"/>
    <sheet name="К.Маркса д.21" sheetId="17" r:id="rId16"/>
    <sheet name="К Маркса д.26" sheetId="18" r:id="rId17"/>
    <sheet name="Лакина д.21" sheetId="19" r:id="rId18"/>
    <sheet name="Лакина д.93" sheetId="20" r:id="rId19"/>
    <sheet name="Майская д.3" sheetId="21" r:id="rId20"/>
    <sheet name="Маяковского д.26" sheetId="22" r:id="rId21"/>
    <sheet name="Маяковского д.28" sheetId="23" r:id="rId22"/>
    <sheet name="Мира д.39" sheetId="24" r:id="rId23"/>
    <sheet name="Набережная д.5" sheetId="25" r:id="rId24"/>
    <sheet name="Набережная д.11" sheetId="26" r:id="rId25"/>
    <sheet name="пр.Ленина д.8к2" sheetId="27" r:id="rId26"/>
    <sheet name="пр.Ленина д.8к.3" sheetId="28" r:id="rId27"/>
    <sheet name="пр.Ленина д.17" sheetId="29" r:id="rId28"/>
    <sheet name="пр.Ленина д.26" sheetId="30" r:id="rId29"/>
    <sheet name="пр.Ленина д.29" sheetId="31" r:id="rId30"/>
    <sheet name="пр.Ленина д.32" sheetId="32" r:id="rId31"/>
    <sheet name="пр.Ленина д.33" sheetId="33" r:id="rId32"/>
    <sheet name="пр.Ленина д.36" sheetId="34" r:id="rId33"/>
    <sheet name="пр.Ленина д.37" sheetId="35" r:id="rId34"/>
    <sheet name="пр.Ленина д.59" sheetId="36" r:id="rId35"/>
    <sheet name="пр.Ленина д.61" sheetId="37" r:id="rId36"/>
    <sheet name="пр.Ленина д.67" sheetId="38" r:id="rId37"/>
    <sheet name="ул.Советская д.16" sheetId="39" r:id="rId38"/>
    <sheet name="ул.Спортивная д.19" sheetId="40" r:id="rId39"/>
    <sheet name="ул.Спортивная д.14" sheetId="41" r:id="rId40"/>
    <sheet name="ул.Сортивная д.15" sheetId="42" r:id="rId41"/>
    <sheet name="ул.Спортивная д.16" sheetId="43" r:id="rId42"/>
    <sheet name="ул.Спортивная д.17" sheetId="44" r:id="rId43"/>
    <sheet name="ул.Спортивная д.17а" sheetId="45" r:id="rId44"/>
    <sheet name="ул.Спортивная д.18" sheetId="46" r:id="rId45"/>
    <sheet name="ул.Спортивная д.21" sheetId="47" r:id="rId46"/>
    <sheet name="ул.Текстильщиков д.3" sheetId="48" r:id="rId47"/>
  </sheets>
  <calcPr calcId="124519"/>
</workbook>
</file>

<file path=xl/calcChain.xml><?xml version="1.0" encoding="utf-8"?>
<calcChain xmlns="http://schemas.openxmlformats.org/spreadsheetml/2006/main">
  <c r="B9" i="15"/>
  <c r="D9"/>
  <c r="B7" i="31"/>
  <c r="E9" i="43"/>
  <c r="E7" i="42"/>
  <c r="E5"/>
  <c r="E7" i="40"/>
  <c r="E5"/>
  <c r="E7" i="38"/>
  <c r="E5"/>
  <c r="E7" i="39"/>
  <c r="E4"/>
  <c r="E7" i="36"/>
  <c r="E5"/>
  <c r="E6" i="35"/>
  <c r="E4"/>
  <c r="E7" i="34"/>
  <c r="E5"/>
  <c r="E6" i="33"/>
  <c r="E4"/>
  <c r="E7" i="32"/>
  <c r="E5"/>
  <c r="E6" i="31"/>
  <c r="E4"/>
  <c r="E6" i="29"/>
  <c r="E4"/>
  <c r="E6" i="28"/>
  <c r="E4"/>
  <c r="E6" i="27"/>
  <c r="E4"/>
  <c r="E6" i="26"/>
  <c r="E4"/>
  <c r="E6" i="24"/>
  <c r="E4"/>
  <c r="E6" i="23"/>
  <c r="E4"/>
  <c r="E6" i="22"/>
  <c r="E4"/>
  <c r="E6" i="21"/>
  <c r="E4"/>
  <c r="E6" i="20"/>
  <c r="E4"/>
  <c r="E6" i="19"/>
  <c r="E4"/>
  <c r="E6" i="18"/>
  <c r="E4"/>
  <c r="E7" i="17"/>
  <c r="E5"/>
  <c r="E6" i="16"/>
  <c r="E4"/>
  <c r="E7" i="15"/>
  <c r="E5"/>
  <c r="E6" i="14"/>
  <c r="E4"/>
  <c r="E9" i="15" l="1"/>
  <c r="F9" s="1"/>
  <c r="E6" i="13"/>
  <c r="E4"/>
  <c r="E7" i="12"/>
  <c r="E5"/>
  <c r="E6" i="11"/>
  <c r="E4"/>
  <c r="E7" i="10"/>
  <c r="E5"/>
  <c r="E7" i="9"/>
  <c r="E5"/>
  <c r="E7" i="8"/>
  <c r="E5"/>
  <c r="E7" i="7"/>
  <c r="E5"/>
  <c r="E8" i="6"/>
  <c r="E6"/>
  <c r="E6" i="4"/>
  <c r="E4"/>
  <c r="B7" i="48"/>
  <c r="E6"/>
  <c r="E4"/>
  <c r="B7" i="47"/>
  <c r="E6"/>
  <c r="E4"/>
  <c r="B7" i="46"/>
  <c r="E6"/>
  <c r="E4"/>
  <c r="E7" s="1"/>
  <c r="F7" s="1"/>
  <c r="B7" i="45"/>
  <c r="E6"/>
  <c r="E4"/>
  <c r="E6" i="44"/>
  <c r="E4"/>
  <c r="E7" i="43"/>
  <c r="E5"/>
  <c r="B8" i="44"/>
  <c r="B9" i="43"/>
  <c r="F9"/>
  <c r="B8" i="42"/>
  <c r="B8" i="41"/>
  <c r="E7"/>
  <c r="E5"/>
  <c r="B8" i="40"/>
  <c r="B8" i="39"/>
  <c r="B8" i="38"/>
  <c r="E8"/>
  <c r="F8" s="1"/>
  <c r="B7" i="37"/>
  <c r="E6"/>
  <c r="E4"/>
  <c r="E7" s="1"/>
  <c r="F7" s="1"/>
  <c r="B8" i="36"/>
  <c r="B7" i="35"/>
  <c r="E7"/>
  <c r="F7" s="1"/>
  <c r="B8" i="34"/>
  <c r="B7" i="33"/>
  <c r="B8" i="32"/>
  <c r="B7" i="30"/>
  <c r="E6"/>
  <c r="E4"/>
  <c r="B7" i="29"/>
  <c r="E7"/>
  <c r="F7" s="1"/>
  <c r="B7" i="28"/>
  <c r="E7"/>
  <c r="F7" s="1"/>
  <c r="E7" i="27"/>
  <c r="F7" s="1"/>
  <c r="B7"/>
  <c r="B7" i="26"/>
  <c r="E5" i="25"/>
  <c r="B8"/>
  <c r="E7"/>
  <c r="E8"/>
  <c r="F8" s="1"/>
  <c r="B8" i="24"/>
  <c r="B7" i="23"/>
  <c r="B7" i="22"/>
  <c r="E7"/>
  <c r="F7" s="1"/>
  <c r="B7" i="21"/>
  <c r="E7"/>
  <c r="F7" s="1"/>
  <c r="B7" i="20"/>
  <c r="B7" i="19"/>
  <c r="B7" i="18"/>
  <c r="B9" i="17"/>
  <c r="B8" i="16"/>
  <c r="E8" i="44" l="1"/>
  <c r="F8" s="1"/>
  <c r="E8" i="4"/>
  <c r="E7" i="48"/>
  <c r="F7" s="1"/>
  <c r="E7" i="47"/>
  <c r="F7" s="1"/>
  <c r="E7" i="45"/>
  <c r="F7" s="1"/>
  <c r="E8" i="42"/>
  <c r="F8" s="1"/>
  <c r="E8" i="41"/>
  <c r="F8" s="1"/>
  <c r="E8" i="40"/>
  <c r="F8" s="1"/>
  <c r="E8" i="39"/>
  <c r="F8" s="1"/>
  <c r="E8" i="36"/>
  <c r="F8" s="1"/>
  <c r="E8" i="34"/>
  <c r="F8" s="1"/>
  <c r="E7" i="33"/>
  <c r="F7" s="1"/>
  <c r="E8" i="32"/>
  <c r="F8" s="1"/>
  <c r="E7" i="31"/>
  <c r="F7" s="1"/>
  <c r="E7" i="30"/>
  <c r="F7" s="1"/>
  <c r="E7" i="26"/>
  <c r="F7" s="1"/>
  <c r="E8" i="24"/>
  <c r="F8" s="1"/>
  <c r="E7" i="23"/>
  <c r="F7" s="1"/>
  <c r="E7" i="20"/>
  <c r="F7" s="1"/>
  <c r="E7" i="19"/>
  <c r="F7" s="1"/>
  <c r="E7" i="18"/>
  <c r="F7" s="1"/>
  <c r="E9" i="17"/>
  <c r="F9" s="1"/>
  <c r="E8" i="16"/>
  <c r="F8" s="1"/>
  <c r="B8" i="14" l="1"/>
  <c r="B7" i="13"/>
  <c r="E7"/>
  <c r="F7" s="1"/>
  <c r="B8" i="12"/>
  <c r="E8"/>
  <c r="F8" s="1"/>
  <c r="F8" i="4"/>
  <c r="B7" i="11"/>
  <c r="E8" i="10"/>
  <c r="F8" s="1"/>
  <c r="B8"/>
  <c r="E8" i="9"/>
  <c r="F8" s="1"/>
  <c r="B8"/>
  <c r="E8" i="8"/>
  <c r="F8" s="1"/>
  <c r="B8"/>
  <c r="E8" i="7"/>
  <c r="F8" s="1"/>
  <c r="B8"/>
  <c r="E9" i="6"/>
  <c r="F9" s="1"/>
  <c r="B9"/>
  <c r="B8" i="4"/>
  <c r="E8" i="14" l="1"/>
  <c r="F8" s="1"/>
  <c r="E7" i="11"/>
  <c r="F7" s="1"/>
  <c r="D3" i="1"/>
  <c r="I5" i="3"/>
  <c r="I2"/>
  <c r="I14" i="2"/>
  <c r="D2" i="1" s="1"/>
  <c r="I5" i="2"/>
  <c r="I2"/>
  <c r="I14" i="3" l="1"/>
</calcChain>
</file>

<file path=xl/sharedStrings.xml><?xml version="1.0" encoding="utf-8"?>
<sst xmlns="http://schemas.openxmlformats.org/spreadsheetml/2006/main" count="491" uniqueCount="105">
  <si>
    <t>Сальдо на начало месяца</t>
  </si>
  <si>
    <t xml:space="preserve"> Адрес</t>
  </si>
  <si>
    <t>Начислено за месяц</t>
  </si>
  <si>
    <t>Выполнено работ за месяц</t>
  </si>
  <si>
    <t>Сальдо на конец месяца</t>
  </si>
  <si>
    <t>ул.21 п/с д.1а</t>
  </si>
  <si>
    <t>ул.Спортивная д.19</t>
  </si>
  <si>
    <t>,,,</t>
  </si>
  <si>
    <t>Дата</t>
  </si>
  <si>
    <t>Место выполнения работ</t>
  </si>
  <si>
    <t>чел.час.</t>
  </si>
  <si>
    <t>Вид работ, материалы</t>
  </si>
  <si>
    <t>Стоимость работ</t>
  </si>
  <si>
    <t>Итого</t>
  </si>
  <si>
    <t>кв.2</t>
  </si>
  <si>
    <t>ремонт магистрального водопровода в подполе</t>
  </si>
  <si>
    <t>фитинг</t>
  </si>
  <si>
    <t>Кол-во</t>
  </si>
  <si>
    <t>кран шаровый</t>
  </si>
  <si>
    <t>чердак</t>
  </si>
  <si>
    <t>ремонт перекрытия</t>
  </si>
  <si>
    <t>доска необрезная</t>
  </si>
  <si>
    <t>ед. изм</t>
  </si>
  <si>
    <t>шт</t>
  </si>
  <si>
    <t>м3</t>
  </si>
  <si>
    <t>Стоимость материалов, руб.</t>
  </si>
  <si>
    <t>гвозди</t>
  </si>
  <si>
    <t>кг</t>
  </si>
  <si>
    <t>Всего за месяц</t>
  </si>
  <si>
    <t>Итого:</t>
  </si>
  <si>
    <t>Начислено на 11 мес.</t>
  </si>
  <si>
    <t>Оплачено</t>
  </si>
  <si>
    <t>Затраты на 11 мес.</t>
  </si>
  <si>
    <t>Сальдо на 01.12.2016</t>
  </si>
  <si>
    <t>Затраты на 31.12.2016 г.</t>
  </si>
  <si>
    <t>Начислено на 31.12.2016г.</t>
  </si>
  <si>
    <t>Затраты на 31.12.2016г.</t>
  </si>
  <si>
    <t>Сальдо на 31.12.2016</t>
  </si>
  <si>
    <t>Начислено на 31.12.2016</t>
  </si>
  <si>
    <t>Затраты на 31.12.2016</t>
  </si>
  <si>
    <t xml:space="preserve">Затраты на 31.12.2016 </t>
  </si>
  <si>
    <t>Затраты 31.12.2016</t>
  </si>
  <si>
    <t>МОП э/э</t>
  </si>
  <si>
    <t>Центральная пл. д.1</t>
  </si>
  <si>
    <t>S дома м2</t>
  </si>
  <si>
    <t>Техобслуживание, руб.</t>
  </si>
  <si>
    <t>Текущий ремонт, руб</t>
  </si>
  <si>
    <t>Административные расходы,руб.</t>
  </si>
  <si>
    <t>S дома, м2</t>
  </si>
  <si>
    <t>Техобслуживание, руб</t>
  </si>
  <si>
    <t>Текущий ремонт,руб.</t>
  </si>
  <si>
    <t>ул.10 Октября д.1</t>
  </si>
  <si>
    <t>Текущий ремонт,руб</t>
  </si>
  <si>
    <t>Административные расходы, руб</t>
  </si>
  <si>
    <t>ул.10 Октября д.3</t>
  </si>
  <si>
    <t>Административные расходы,руб</t>
  </si>
  <si>
    <t>10 Октября д.5</t>
  </si>
  <si>
    <t>Техобслуживание,руб.</t>
  </si>
  <si>
    <t>ул. 21 п/с д.1</t>
  </si>
  <si>
    <t>Текущий ремонт, руб.</t>
  </si>
  <si>
    <t>ул. 21 п/с д.12</t>
  </si>
  <si>
    <t>ул.Вокзальная д.24</t>
  </si>
  <si>
    <t>Техобслуживание,руб</t>
  </si>
  <si>
    <t>ул.Вокзальный пер. д.3</t>
  </si>
  <si>
    <t>ул. К.Маркса д.16</t>
  </si>
  <si>
    <t>Текущий ремон, руб.т</t>
  </si>
  <si>
    <t>Административные расходы, руб.</t>
  </si>
  <si>
    <t>ул.К.Маркса д.18</t>
  </si>
  <si>
    <t>ул.К.Маркса д.20</t>
  </si>
  <si>
    <t>ул.К.Маркса д.21</t>
  </si>
  <si>
    <t>ул. К.Маркса д.26</t>
  </si>
  <si>
    <t>ул.Лакина д.21</t>
  </si>
  <si>
    <t>ул.Лакина д.93</t>
  </si>
  <si>
    <t>ул.Майская д.3</t>
  </si>
  <si>
    <t>ул.Маяковского д.26</t>
  </si>
  <si>
    <t>ул.Маяковского д.28</t>
  </si>
  <si>
    <t>ул. Мира д.39</t>
  </si>
  <si>
    <t>ул.Набережная д.5</t>
  </si>
  <si>
    <t>ул. Набережная д.11</t>
  </si>
  <si>
    <t>пр. Ленина д.8 к.2</t>
  </si>
  <si>
    <t>S дома, руб.</t>
  </si>
  <si>
    <t>пр. Ленина д.8 к.3</t>
  </si>
  <si>
    <t>пр.Ленина д.17</t>
  </si>
  <si>
    <t>пр.Ленина д.26</t>
  </si>
  <si>
    <t>пр. Ленина д.29</t>
  </si>
  <si>
    <t>пр.Ленина д.32</t>
  </si>
  <si>
    <t>пр.Ленина д.33</t>
  </si>
  <si>
    <t>пр.Ленина д.36</t>
  </si>
  <si>
    <t>пр.Ленина д.37</t>
  </si>
  <si>
    <t>пр.Ленина д.59</t>
  </si>
  <si>
    <t>пр.Ленина д.61</t>
  </si>
  <si>
    <t>пр.Ленина д.67</t>
  </si>
  <si>
    <t>ул. Советская д.16</t>
  </si>
  <si>
    <t>МОП э/э, руб.</t>
  </si>
  <si>
    <t>ул. Спортивная д.19</t>
  </si>
  <si>
    <t>ул. Спортивная д.14</t>
  </si>
  <si>
    <t>ул. Спортивная д.15</t>
  </si>
  <si>
    <t>ул. Спортивная д.16</t>
  </si>
  <si>
    <t>ул. Спортивная д.17</t>
  </si>
  <si>
    <t>ул. Спортивная д.17а</t>
  </si>
  <si>
    <t>ул. Спортивная д.18</t>
  </si>
  <si>
    <t>ул. Спортивная д.21</t>
  </si>
  <si>
    <t>ул. Текстильщиков д.3</t>
  </si>
  <si>
    <t>Перечисление от  ООО "Плазма"</t>
  </si>
  <si>
    <t>Услуги предоставленные ООО Трайтек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</si>
</sst>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2" fontId="0" fillId="0" borderId="0" xfId="0" applyNumberFormat="1"/>
    <xf numFmtId="2" fontId="0" fillId="0" borderId="1" xfId="0" applyNumberFormat="1" applyBorder="1"/>
    <xf numFmtId="164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4" sqref="D4"/>
    </sheetView>
  </sheetViews>
  <sheetFormatPr defaultRowHeight="15"/>
  <cols>
    <col min="1" max="1" width="24.42578125" bestFit="1" customWidth="1"/>
    <col min="2" max="2" width="23.42578125" customWidth="1"/>
    <col min="3" max="3" width="18.7109375" customWidth="1"/>
    <col min="4" max="4" width="25.140625" customWidth="1"/>
    <col min="5" max="5" width="23.5703125" bestFit="1" customWidth="1"/>
  </cols>
  <sheetData>
    <row r="1" spans="1:5">
      <c r="A1" s="2" t="s">
        <v>1</v>
      </c>
      <c r="B1" s="3" t="s">
        <v>0</v>
      </c>
      <c r="C1" s="3" t="s">
        <v>2</v>
      </c>
      <c r="D1" s="3" t="s">
        <v>3</v>
      </c>
      <c r="E1" s="3" t="s">
        <v>4</v>
      </c>
    </row>
    <row r="2" spans="1:5">
      <c r="A2" s="3" t="s">
        <v>5</v>
      </c>
      <c r="B2" s="3"/>
      <c r="C2" s="3"/>
      <c r="D2" s="3">
        <f>л!I14</f>
        <v>846.55</v>
      </c>
      <c r="E2" s="3"/>
    </row>
    <row r="3" spans="1:5">
      <c r="A3" s="3" t="s">
        <v>6</v>
      </c>
      <c r="B3" s="3"/>
      <c r="C3" s="3"/>
      <c r="D3" s="3">
        <f>л1!I14</f>
        <v>0</v>
      </c>
      <c r="E3" s="3"/>
    </row>
    <row r="4" spans="1:5">
      <c r="A4" s="2" t="s">
        <v>7</v>
      </c>
      <c r="B4" s="3"/>
      <c r="C4" s="3"/>
      <c r="D4" s="3"/>
      <c r="E4" s="3"/>
    </row>
    <row r="5" spans="1:5">
      <c r="A5" s="2" t="s">
        <v>7</v>
      </c>
      <c r="B5" s="3"/>
      <c r="C5" s="3"/>
      <c r="D5" s="3"/>
      <c r="E5" s="3"/>
    </row>
    <row r="6" spans="1:5">
      <c r="A6" s="2" t="s">
        <v>7</v>
      </c>
      <c r="B6" s="3"/>
      <c r="C6" s="3"/>
      <c r="D6" s="3"/>
      <c r="E6" s="3"/>
    </row>
    <row r="7" spans="1:5">
      <c r="A7" s="3"/>
      <c r="B7" s="3"/>
      <c r="C7" s="3"/>
      <c r="D7" s="3"/>
      <c r="E7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topLeftCell="A11" workbookViewId="0">
      <selection activeCell="A11" sqref="A11:XFD39"/>
    </sheetView>
  </sheetViews>
  <sheetFormatPr defaultRowHeight="15"/>
  <cols>
    <col min="1" max="1" width="30.7109375" customWidth="1"/>
    <col min="3" max="3" width="13.5703125" customWidth="1"/>
    <col min="4" max="4" width="9.7109375" customWidth="1"/>
    <col min="5" max="5" width="12.42578125" customWidth="1"/>
    <col min="6" max="6" width="10.85546875" customWidth="1"/>
  </cols>
  <sheetData>
    <row r="1" spans="1:6">
      <c r="A1" s="10" t="s">
        <v>60</v>
      </c>
      <c r="B1" s="10"/>
      <c r="C1" s="10"/>
      <c r="D1" s="10"/>
      <c r="E1" s="10"/>
      <c r="F1" s="10"/>
    </row>
    <row r="2" spans="1:6" ht="56.25" customHeight="1"/>
    <row r="3" spans="1:6" ht="30">
      <c r="A3" s="3" t="s">
        <v>48</v>
      </c>
      <c r="B3" s="3">
        <v>3175.6</v>
      </c>
      <c r="C3" s="4" t="s">
        <v>38</v>
      </c>
      <c r="D3" s="3" t="s">
        <v>31</v>
      </c>
      <c r="E3" s="4" t="s">
        <v>39</v>
      </c>
      <c r="F3" s="4" t="s">
        <v>37</v>
      </c>
    </row>
    <row r="4" spans="1:6">
      <c r="A4" s="3" t="s">
        <v>57</v>
      </c>
      <c r="B4" s="3">
        <v>3</v>
      </c>
      <c r="C4" s="3"/>
      <c r="D4" s="3"/>
      <c r="E4" s="9">
        <f>B3*B4*10</f>
        <v>95268</v>
      </c>
      <c r="F4" s="3"/>
    </row>
    <row r="5" spans="1:6">
      <c r="A5" s="3" t="s">
        <v>50</v>
      </c>
      <c r="B5" s="3">
        <v>4</v>
      </c>
      <c r="C5" s="3"/>
      <c r="D5" s="3"/>
      <c r="E5" s="3">
        <v>13113.51</v>
      </c>
      <c r="F5" s="3"/>
    </row>
    <row r="6" spans="1:6">
      <c r="A6" s="3" t="s">
        <v>55</v>
      </c>
      <c r="B6" s="3">
        <v>3.3</v>
      </c>
      <c r="C6" s="3"/>
      <c r="D6" s="3"/>
      <c r="E6" s="8">
        <f>B6*B3*10</f>
        <v>104794.79999999999</v>
      </c>
      <c r="F6" s="3"/>
    </row>
    <row r="7" spans="1:6">
      <c r="A7" s="3" t="s">
        <v>29</v>
      </c>
      <c r="B7" s="3">
        <f>SUM(B4:B6)</f>
        <v>10.3</v>
      </c>
      <c r="C7" s="3">
        <v>327086.8</v>
      </c>
      <c r="D7" s="3">
        <v>258435.18</v>
      </c>
      <c r="E7" s="3">
        <f>SUM(E4:E6)</f>
        <v>213176.31</v>
      </c>
      <c r="F7" s="3">
        <f>D7-E7</f>
        <v>45258.869999999995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11" sqref="A11:XFD25"/>
    </sheetView>
  </sheetViews>
  <sheetFormatPr defaultRowHeight="15"/>
  <cols>
    <col min="1" max="1" width="33.140625" customWidth="1"/>
    <col min="3" max="3" width="11.85546875" customWidth="1"/>
    <col min="4" max="4" width="9.42578125" customWidth="1"/>
    <col min="5" max="6" width="10.7109375" customWidth="1"/>
  </cols>
  <sheetData>
    <row r="1" spans="1:6">
      <c r="A1" s="10" t="s">
        <v>61</v>
      </c>
      <c r="B1" s="10"/>
      <c r="C1" s="10"/>
      <c r="D1" s="10"/>
      <c r="E1" s="10"/>
      <c r="F1" s="10"/>
    </row>
    <row r="4" spans="1:6" ht="45">
      <c r="A4" s="3" t="s">
        <v>48</v>
      </c>
      <c r="B4" s="3">
        <v>468.7</v>
      </c>
      <c r="C4" s="4" t="s">
        <v>38</v>
      </c>
      <c r="D4" s="3" t="s">
        <v>31</v>
      </c>
      <c r="E4" s="4" t="s">
        <v>39</v>
      </c>
      <c r="F4" s="4" t="s">
        <v>37</v>
      </c>
    </row>
    <row r="5" spans="1:6">
      <c r="A5" s="3" t="s">
        <v>62</v>
      </c>
      <c r="B5" s="3">
        <v>2.87</v>
      </c>
      <c r="C5" s="3"/>
      <c r="D5" s="3"/>
      <c r="E5" s="8">
        <f>B4*B5*9</f>
        <v>12106.521000000001</v>
      </c>
      <c r="F5" s="3"/>
    </row>
    <row r="6" spans="1:6">
      <c r="A6" s="3" t="s">
        <v>52</v>
      </c>
      <c r="B6" s="3">
        <v>4.04</v>
      </c>
      <c r="C6" s="3"/>
      <c r="D6" s="3"/>
      <c r="E6" s="8">
        <v>3904.31</v>
      </c>
      <c r="F6" s="3"/>
    </row>
    <row r="7" spans="1:6">
      <c r="A7" s="3" t="s">
        <v>55</v>
      </c>
      <c r="B7" s="3">
        <v>4.9800000000000004</v>
      </c>
      <c r="C7" s="3"/>
      <c r="D7" s="3"/>
      <c r="E7" s="8">
        <f>B7*B4*9</f>
        <v>21007.134000000002</v>
      </c>
      <c r="F7" s="3"/>
    </row>
    <row r="8" spans="1:6">
      <c r="A8" s="3" t="s">
        <v>29</v>
      </c>
      <c r="B8" s="3">
        <f>SUM(B5:B7)</f>
        <v>11.89</v>
      </c>
      <c r="C8" s="3">
        <v>50155.65</v>
      </c>
      <c r="D8" s="3">
        <v>38052.9</v>
      </c>
      <c r="E8" s="8">
        <f>SUM(E5:E7)</f>
        <v>37017.965000000004</v>
      </c>
      <c r="F8" s="3">
        <f>D8-E8</f>
        <v>1034.9349999999977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10" sqref="A10:XFD24"/>
    </sheetView>
  </sheetViews>
  <sheetFormatPr defaultRowHeight="15"/>
  <cols>
    <col min="1" max="1" width="31.140625" customWidth="1"/>
    <col min="3" max="3" width="11.42578125" customWidth="1"/>
    <col min="4" max="4" width="10.140625" bestFit="1" customWidth="1"/>
    <col min="5" max="5" width="10.5703125" customWidth="1"/>
    <col min="6" max="6" width="11.28515625" customWidth="1"/>
  </cols>
  <sheetData>
    <row r="1" spans="1:6">
      <c r="A1" s="10" t="s">
        <v>63</v>
      </c>
      <c r="B1" s="10"/>
      <c r="C1" s="10"/>
      <c r="D1" s="10"/>
      <c r="E1" s="10"/>
      <c r="F1" s="10"/>
    </row>
    <row r="2" spans="1:6" ht="41.25" customHeight="1"/>
    <row r="3" spans="1:6" ht="45">
      <c r="A3" s="3" t="s">
        <v>48</v>
      </c>
      <c r="B3" s="3">
        <v>480.36</v>
      </c>
      <c r="C3" s="4" t="s">
        <v>38</v>
      </c>
      <c r="D3" s="3" t="s">
        <v>31</v>
      </c>
      <c r="E3" s="4" t="s">
        <v>39</v>
      </c>
      <c r="F3" s="4" t="s">
        <v>37</v>
      </c>
    </row>
    <row r="4" spans="1:6">
      <c r="A4" s="3" t="s">
        <v>45</v>
      </c>
      <c r="B4" s="3">
        <v>2.87</v>
      </c>
      <c r="C4" s="3"/>
      <c r="D4" s="3"/>
      <c r="E4" s="8">
        <f>B3*B4*9</f>
        <v>12407.6988</v>
      </c>
      <c r="F4" s="3"/>
    </row>
    <row r="5" spans="1:6">
      <c r="A5" s="3" t="s">
        <v>59</v>
      </c>
      <c r="B5" s="3">
        <v>4.04</v>
      </c>
      <c r="C5" s="3"/>
      <c r="D5" s="3"/>
      <c r="E5" s="8">
        <v>2604.66</v>
      </c>
      <c r="F5" s="3"/>
    </row>
    <row r="6" spans="1:6">
      <c r="A6" s="3" t="s">
        <v>47</v>
      </c>
      <c r="B6" s="3">
        <v>4.9800000000000004</v>
      </c>
      <c r="C6" s="3"/>
      <c r="D6" s="3"/>
      <c r="E6" s="8">
        <f>B6*B3*9</f>
        <v>21529.735200000003</v>
      </c>
      <c r="F6" s="3"/>
    </row>
    <row r="7" spans="1:6">
      <c r="A7" s="3" t="s">
        <v>29</v>
      </c>
      <c r="B7" s="3">
        <f>SUM(B4:B6)</f>
        <v>11.89</v>
      </c>
      <c r="C7" s="3">
        <v>51403.41</v>
      </c>
      <c r="D7" s="3">
        <v>33409.449999999997</v>
      </c>
      <c r="E7" s="8">
        <f>SUM(E4:E6)</f>
        <v>36542.094000000005</v>
      </c>
      <c r="F7" s="3">
        <f>D7-E7</f>
        <v>-3132.6440000000075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8"/>
  <sheetViews>
    <sheetView topLeftCell="A4" workbookViewId="0">
      <selection activeCell="A11" sqref="A11:XFD24"/>
    </sheetView>
  </sheetViews>
  <sheetFormatPr defaultRowHeight="15"/>
  <cols>
    <col min="1" max="1" width="33.7109375" customWidth="1"/>
    <col min="3" max="3" width="11.7109375" customWidth="1"/>
    <col min="4" max="4" width="10.140625" bestFit="1" customWidth="1"/>
    <col min="5" max="5" width="10.85546875" customWidth="1"/>
    <col min="6" max="6" width="10.7109375" customWidth="1"/>
  </cols>
  <sheetData>
    <row r="1" spans="1:6">
      <c r="A1" s="10" t="s">
        <v>64</v>
      </c>
      <c r="B1" s="10"/>
      <c r="C1" s="10"/>
      <c r="D1" s="10"/>
      <c r="E1" s="10"/>
      <c r="F1" s="10"/>
    </row>
    <row r="2" spans="1:6" ht="54.75" customHeight="1"/>
    <row r="3" spans="1:6" ht="45">
      <c r="A3" s="3" t="s">
        <v>48</v>
      </c>
      <c r="B3" s="3">
        <v>1315.7</v>
      </c>
      <c r="C3" s="4" t="s">
        <v>38</v>
      </c>
      <c r="D3" s="3" t="s">
        <v>31</v>
      </c>
      <c r="E3" s="4" t="s">
        <v>39</v>
      </c>
      <c r="F3" s="4" t="s">
        <v>37</v>
      </c>
    </row>
    <row r="4" spans="1:6">
      <c r="A4" s="3" t="s">
        <v>45</v>
      </c>
      <c r="B4" s="3">
        <v>2.87</v>
      </c>
      <c r="C4" s="3"/>
      <c r="D4" s="3"/>
      <c r="E4" s="8">
        <f>B3*B4*9</f>
        <v>33984.531000000003</v>
      </c>
      <c r="F4" s="3"/>
    </row>
    <row r="5" spans="1:6">
      <c r="A5" s="3" t="s">
        <v>65</v>
      </c>
      <c r="B5" s="3">
        <v>3.55</v>
      </c>
      <c r="C5" s="3"/>
      <c r="D5" s="3"/>
      <c r="E5" s="8">
        <v>4156.28</v>
      </c>
      <c r="F5" s="3"/>
    </row>
    <row r="6" spans="1:6">
      <c r="A6" s="3" t="s">
        <v>66</v>
      </c>
      <c r="B6" s="3">
        <v>4.9800000000000004</v>
      </c>
      <c r="C6" s="3"/>
      <c r="D6" s="3"/>
      <c r="E6" s="8">
        <f>B6*B3*9</f>
        <v>58969.674000000006</v>
      </c>
      <c r="F6" s="3"/>
    </row>
    <row r="7" spans="1:6" ht="30">
      <c r="A7" s="4" t="s">
        <v>104</v>
      </c>
      <c r="B7" s="3"/>
      <c r="C7" s="3"/>
      <c r="D7" s="3"/>
      <c r="E7" s="8"/>
      <c r="F7" s="3">
        <v>500</v>
      </c>
    </row>
    <row r="8" spans="1:6">
      <c r="A8" s="3" t="s">
        <v>29</v>
      </c>
      <c r="B8" s="3">
        <f>SUM(B4:B6)</f>
        <v>11.4</v>
      </c>
      <c r="C8" s="3">
        <v>131296.07999999999</v>
      </c>
      <c r="D8" s="3">
        <v>118261.99</v>
      </c>
      <c r="E8" s="8">
        <f>SUM(E4:E6)</f>
        <v>97110.485000000015</v>
      </c>
      <c r="F8" s="8">
        <f>D8-E8+F7</f>
        <v>21651.50499999999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9"/>
  <sheetViews>
    <sheetView topLeftCell="A8" workbookViewId="0">
      <selection activeCell="A11" sqref="A11:XFD33"/>
    </sheetView>
  </sheetViews>
  <sheetFormatPr defaultRowHeight="15"/>
  <cols>
    <col min="1" max="1" width="32.85546875" customWidth="1"/>
    <col min="2" max="2" width="9" bestFit="1" customWidth="1"/>
    <col min="3" max="3" width="12.7109375" customWidth="1"/>
    <col min="4" max="4" width="10.140625" bestFit="1" customWidth="1"/>
    <col min="5" max="5" width="11.140625" customWidth="1"/>
    <col min="6" max="6" width="10.7109375" customWidth="1"/>
  </cols>
  <sheetData>
    <row r="1" spans="1:6">
      <c r="A1" s="10" t="s">
        <v>67</v>
      </c>
      <c r="B1" s="10"/>
      <c r="C1" s="10"/>
      <c r="D1" s="10"/>
      <c r="E1" s="10"/>
      <c r="F1" s="10"/>
    </row>
    <row r="4" spans="1:6" ht="30">
      <c r="A4" s="3" t="s">
        <v>48</v>
      </c>
      <c r="B4" s="3">
        <v>2110.3000000000002</v>
      </c>
      <c r="C4" s="4" t="s">
        <v>38</v>
      </c>
      <c r="D4" s="3" t="s">
        <v>31</v>
      </c>
      <c r="E4" s="4" t="s">
        <v>39</v>
      </c>
      <c r="F4" s="4" t="s">
        <v>37</v>
      </c>
    </row>
    <row r="5" spans="1:6" ht="26.25" customHeight="1">
      <c r="A5" s="3" t="s">
        <v>45</v>
      </c>
      <c r="B5" s="3">
        <v>2.87</v>
      </c>
      <c r="C5" s="3"/>
      <c r="D5" s="3"/>
      <c r="E5" s="3">
        <f>B4*B5*9</f>
        <v>54509.049000000006</v>
      </c>
      <c r="F5" s="3"/>
    </row>
    <row r="6" spans="1:6" ht="29.25" customHeight="1">
      <c r="A6" s="3" t="s">
        <v>59</v>
      </c>
      <c r="B6" s="3">
        <v>3.55</v>
      </c>
      <c r="C6" s="3"/>
      <c r="D6" s="3"/>
      <c r="E6" s="3">
        <v>12902.25</v>
      </c>
      <c r="F6" s="3"/>
    </row>
    <row r="7" spans="1:6" ht="24.75" customHeight="1">
      <c r="A7" s="3" t="s">
        <v>66</v>
      </c>
      <c r="B7" s="3">
        <v>4.9800000000000004</v>
      </c>
      <c r="C7" s="3"/>
      <c r="D7" s="3"/>
      <c r="E7" s="3">
        <f>B7*B4*9</f>
        <v>94583.646000000008</v>
      </c>
      <c r="F7" s="3"/>
    </row>
    <row r="8" spans="1:6" ht="28.5" customHeight="1">
      <c r="A8" s="3" t="s">
        <v>103</v>
      </c>
      <c r="B8" s="3"/>
      <c r="C8" s="3"/>
      <c r="D8" s="3"/>
      <c r="E8" s="3"/>
      <c r="F8" s="3">
        <v>2000</v>
      </c>
    </row>
    <row r="9" spans="1:6" ht="30.75" customHeight="1">
      <c r="A9" s="3" t="s">
        <v>29</v>
      </c>
      <c r="B9" s="3">
        <f>SUM(B5:B7)</f>
        <v>11.4</v>
      </c>
      <c r="C9" s="3">
        <v>216516.76</v>
      </c>
      <c r="D9" s="3">
        <f>177134.91+D8</f>
        <v>177134.91</v>
      </c>
      <c r="E9" s="3">
        <f>SUM(E5:E7)</f>
        <v>161994.94500000001</v>
      </c>
      <c r="F9" s="3">
        <f>D9-E9+F8</f>
        <v>17139.964999999997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11" sqref="A11:XFD24"/>
    </sheetView>
  </sheetViews>
  <sheetFormatPr defaultRowHeight="15"/>
  <cols>
    <col min="1" max="1" width="31.7109375" customWidth="1"/>
    <col min="3" max="3" width="12.140625" customWidth="1"/>
    <col min="4" max="4" width="11.42578125" customWidth="1"/>
    <col min="5" max="5" width="11" customWidth="1"/>
    <col min="6" max="6" width="12" customWidth="1"/>
  </cols>
  <sheetData>
    <row r="1" spans="1:6">
      <c r="A1" s="10" t="s">
        <v>68</v>
      </c>
      <c r="B1" s="10"/>
      <c r="C1" s="10"/>
      <c r="D1" s="10"/>
      <c r="E1" s="10"/>
      <c r="F1" s="10"/>
    </row>
    <row r="2" spans="1:6" ht="35.25" customHeight="1"/>
    <row r="3" spans="1:6" ht="45">
      <c r="A3" s="3" t="s">
        <v>48</v>
      </c>
      <c r="B3" s="3">
        <v>1831.1</v>
      </c>
      <c r="C3" s="4" t="s">
        <v>38</v>
      </c>
      <c r="D3" s="3" t="s">
        <v>31</v>
      </c>
      <c r="E3" s="4" t="s">
        <v>39</v>
      </c>
      <c r="F3" s="4" t="s">
        <v>37</v>
      </c>
    </row>
    <row r="4" spans="1:6" ht="27.75" customHeight="1">
      <c r="A4" s="3" t="s">
        <v>45</v>
      </c>
      <c r="B4" s="3">
        <v>2.87</v>
      </c>
      <c r="C4" s="3"/>
      <c r="D4" s="3"/>
      <c r="E4" s="8">
        <f>B3*B4*9</f>
        <v>47297.312999999995</v>
      </c>
      <c r="F4" s="8"/>
    </row>
    <row r="5" spans="1:6" ht="27.75" customHeight="1">
      <c r="A5" s="3" t="s">
        <v>59</v>
      </c>
      <c r="B5" s="3">
        <v>3.55</v>
      </c>
      <c r="C5" s="3"/>
      <c r="D5" s="3"/>
      <c r="E5" s="8">
        <v>3797.02</v>
      </c>
      <c r="F5" s="8"/>
    </row>
    <row r="6" spans="1:6" ht="24.75" customHeight="1">
      <c r="A6" s="3" t="s">
        <v>66</v>
      </c>
      <c r="B6" s="3">
        <v>4.9800000000000004</v>
      </c>
      <c r="C6" s="3"/>
      <c r="D6" s="3"/>
      <c r="E6" s="8">
        <f>B6*B3*9</f>
        <v>82069.902000000002</v>
      </c>
      <c r="F6" s="8"/>
    </row>
    <row r="7" spans="1:6" ht="30">
      <c r="A7" s="4" t="s">
        <v>104</v>
      </c>
      <c r="B7" s="3"/>
      <c r="C7" s="3"/>
      <c r="D7" s="3"/>
      <c r="E7" s="8"/>
      <c r="F7" s="8">
        <v>500</v>
      </c>
    </row>
    <row r="8" spans="1:6" ht="27" customHeight="1">
      <c r="A8" s="3" t="s">
        <v>29</v>
      </c>
      <c r="B8" s="3">
        <f>SUM(B4:B6)</f>
        <v>11.4</v>
      </c>
      <c r="C8" s="3">
        <v>184011.96</v>
      </c>
      <c r="D8" s="3">
        <v>155531.88</v>
      </c>
      <c r="E8" s="8">
        <f>SUM(E4:E6)</f>
        <v>133164.23499999999</v>
      </c>
      <c r="F8" s="8">
        <f>D8-E8+F7</f>
        <v>22867.645000000019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9"/>
  <sheetViews>
    <sheetView topLeftCell="A11" workbookViewId="0">
      <selection activeCell="A12" sqref="A12:XFD39"/>
    </sheetView>
  </sheetViews>
  <sheetFormatPr defaultRowHeight="15"/>
  <cols>
    <col min="1" max="1" width="32.5703125" bestFit="1" customWidth="1"/>
    <col min="3" max="3" width="12" customWidth="1"/>
    <col min="4" max="4" width="9.85546875" customWidth="1"/>
    <col min="5" max="5" width="12.140625" customWidth="1"/>
    <col min="6" max="6" width="11.5703125" customWidth="1"/>
  </cols>
  <sheetData>
    <row r="1" spans="1:6">
      <c r="A1" s="10" t="s">
        <v>69</v>
      </c>
      <c r="B1" s="10"/>
      <c r="C1" s="10"/>
      <c r="D1" s="10"/>
      <c r="E1" s="10"/>
      <c r="F1" s="10"/>
    </row>
    <row r="4" spans="1:6" ht="45">
      <c r="A4" s="3" t="s">
        <v>48</v>
      </c>
      <c r="B4" s="3">
        <v>2064.7199999999998</v>
      </c>
      <c r="C4" s="4" t="s">
        <v>38</v>
      </c>
      <c r="D4" s="3" t="s">
        <v>31</v>
      </c>
      <c r="E4" s="4" t="s">
        <v>39</v>
      </c>
      <c r="F4" s="4" t="s">
        <v>37</v>
      </c>
    </row>
    <row r="5" spans="1:6" ht="24.75" customHeight="1">
      <c r="A5" s="3" t="s">
        <v>45</v>
      </c>
      <c r="B5" s="3">
        <v>2.87</v>
      </c>
      <c r="C5" s="3"/>
      <c r="D5" s="3"/>
      <c r="E5" s="8">
        <f>B4*B5*9</f>
        <v>53331.717600000004</v>
      </c>
      <c r="F5" s="8"/>
    </row>
    <row r="6" spans="1:6" ht="24" customHeight="1">
      <c r="A6" s="3" t="s">
        <v>59</v>
      </c>
      <c r="B6" s="3">
        <v>3.55</v>
      </c>
      <c r="C6" s="3"/>
      <c r="D6" s="3"/>
      <c r="E6" s="8">
        <v>37377.82</v>
      </c>
      <c r="F6" s="8"/>
    </row>
    <row r="7" spans="1:6" ht="21.75" customHeight="1">
      <c r="A7" s="3" t="s">
        <v>66</v>
      </c>
      <c r="B7" s="3">
        <v>4.9800000000000004</v>
      </c>
      <c r="C7" s="3"/>
      <c r="D7" s="3"/>
      <c r="E7" s="8">
        <f>B7*B4*9</f>
        <v>92540.75039999999</v>
      </c>
      <c r="F7" s="8"/>
    </row>
    <row r="8" spans="1:6" ht="30" customHeight="1">
      <c r="A8" s="4" t="s">
        <v>104</v>
      </c>
      <c r="B8" s="3"/>
      <c r="C8" s="3"/>
      <c r="D8" s="3"/>
      <c r="E8" s="8"/>
      <c r="F8" s="8">
        <v>500</v>
      </c>
    </row>
    <row r="9" spans="1:6" ht="26.25" customHeight="1">
      <c r="A9" s="3" t="s">
        <v>29</v>
      </c>
      <c r="B9" s="3">
        <f>SUM(B5:B7)</f>
        <v>11.4</v>
      </c>
      <c r="C9" s="3">
        <v>204062.22</v>
      </c>
      <c r="D9" s="3">
        <v>167167.03</v>
      </c>
      <c r="E9" s="8">
        <f>SUM(E5:E7)</f>
        <v>183250.288</v>
      </c>
      <c r="F9" s="8">
        <f>D9-E9+F8</f>
        <v>-15583.258000000002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B12" sqref="B12"/>
    </sheetView>
  </sheetViews>
  <sheetFormatPr defaultRowHeight="15"/>
  <cols>
    <col min="1" max="1" width="32.5703125" bestFit="1" customWidth="1"/>
    <col min="3" max="3" width="11.5703125" customWidth="1"/>
    <col min="4" max="4" width="11.28515625" customWidth="1"/>
    <col min="5" max="5" width="10.85546875" customWidth="1"/>
    <col min="6" max="6" width="11.7109375" customWidth="1"/>
  </cols>
  <sheetData>
    <row r="1" spans="1:6">
      <c r="A1" s="10" t="s">
        <v>70</v>
      </c>
      <c r="B1" s="10"/>
      <c r="C1" s="10"/>
      <c r="D1" s="10"/>
      <c r="E1" s="10"/>
      <c r="F1" s="10"/>
    </row>
    <row r="2" spans="1:6" ht="57" customHeight="1"/>
    <row r="3" spans="1:6" ht="45">
      <c r="A3" s="3" t="s">
        <v>48</v>
      </c>
      <c r="B3" s="3">
        <v>146.69999999999999</v>
      </c>
      <c r="C3" s="4" t="s">
        <v>38</v>
      </c>
      <c r="D3" s="3" t="s">
        <v>31</v>
      </c>
      <c r="E3" s="4" t="s">
        <v>39</v>
      </c>
      <c r="F3" s="4" t="s">
        <v>37</v>
      </c>
    </row>
    <row r="4" spans="1:6">
      <c r="A4" s="3" t="s">
        <v>45</v>
      </c>
      <c r="B4" s="3">
        <v>1.8</v>
      </c>
      <c r="C4" s="3"/>
      <c r="D4" s="3"/>
      <c r="E4" s="3">
        <f>B3*B4*9</f>
        <v>2376.54</v>
      </c>
      <c r="F4" s="3"/>
    </row>
    <row r="5" spans="1:6">
      <c r="A5" s="3" t="s">
        <v>59</v>
      </c>
      <c r="B5" s="3">
        <v>4.04</v>
      </c>
      <c r="C5" s="3"/>
      <c r="D5" s="3"/>
      <c r="E5" s="3">
        <v>0</v>
      </c>
      <c r="F5" s="3"/>
    </row>
    <row r="6" spans="1:6">
      <c r="A6" s="3" t="s">
        <v>66</v>
      </c>
      <c r="B6" s="3">
        <v>4.9800000000000004</v>
      </c>
      <c r="C6" s="3"/>
      <c r="D6" s="3"/>
      <c r="E6" s="3">
        <f>B6*B3*9</f>
        <v>6575.0940000000001</v>
      </c>
      <c r="F6" s="3"/>
    </row>
    <row r="7" spans="1:6">
      <c r="A7" s="3" t="s">
        <v>29</v>
      </c>
      <c r="B7" s="3">
        <f>SUM(B4:B6)</f>
        <v>10.82</v>
      </c>
      <c r="C7" s="3">
        <v>14285.7</v>
      </c>
      <c r="D7" s="3">
        <v>6799.58</v>
      </c>
      <c r="E7" s="3">
        <f>SUM(E4:E6)</f>
        <v>8951.634</v>
      </c>
      <c r="F7" s="3">
        <f>D7-E7</f>
        <v>-2152.0540000000001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C8" sqref="C8"/>
    </sheetView>
  </sheetViews>
  <sheetFormatPr defaultRowHeight="15"/>
  <cols>
    <col min="1" max="1" width="32.5703125" bestFit="1" customWidth="1"/>
    <col min="4" max="4" width="10.140625" bestFit="1" customWidth="1"/>
    <col min="6" max="6" width="11.42578125" customWidth="1"/>
  </cols>
  <sheetData>
    <row r="1" spans="1:6">
      <c r="A1" s="10" t="s">
        <v>71</v>
      </c>
      <c r="B1" s="10"/>
      <c r="C1" s="10"/>
      <c r="D1" s="10"/>
      <c r="E1" s="10"/>
      <c r="F1" s="10"/>
    </row>
    <row r="2" spans="1:6" ht="60" customHeight="1"/>
    <row r="3" spans="1:6" ht="45">
      <c r="A3" s="3" t="s">
        <v>48</v>
      </c>
      <c r="B3" s="3">
        <v>182.8</v>
      </c>
      <c r="C3" s="4" t="s">
        <v>30</v>
      </c>
      <c r="D3" s="3" t="s">
        <v>31</v>
      </c>
      <c r="E3" s="4" t="s">
        <v>32</v>
      </c>
      <c r="F3" s="4" t="s">
        <v>33</v>
      </c>
    </row>
    <row r="4" spans="1:6">
      <c r="A4" s="3" t="s">
        <v>45</v>
      </c>
      <c r="B4" s="3">
        <v>2.5</v>
      </c>
      <c r="C4" s="3"/>
      <c r="D4" s="3"/>
      <c r="E4" s="3">
        <f>B3*B4*9</f>
        <v>4113</v>
      </c>
      <c r="F4" s="3"/>
    </row>
    <row r="5" spans="1:6">
      <c r="A5" s="3" t="s">
        <v>59</v>
      </c>
      <c r="B5" s="3">
        <v>3.22</v>
      </c>
      <c r="C5" s="3"/>
      <c r="D5" s="3"/>
      <c r="E5" s="3">
        <v>0</v>
      </c>
      <c r="F5" s="3"/>
    </row>
    <row r="6" spans="1:6">
      <c r="A6" s="3" t="s">
        <v>66</v>
      </c>
      <c r="B6" s="3">
        <v>4.9800000000000004</v>
      </c>
      <c r="C6" s="3"/>
      <c r="D6" s="3"/>
      <c r="E6" s="3">
        <f>B6*B3*9</f>
        <v>8193.0960000000014</v>
      </c>
      <c r="F6" s="3"/>
    </row>
    <row r="7" spans="1:6">
      <c r="A7" s="3" t="s">
        <v>29</v>
      </c>
      <c r="B7" s="3">
        <f>SUM(B4:B6)</f>
        <v>10.700000000000001</v>
      </c>
      <c r="C7" s="3">
        <v>17603.38</v>
      </c>
      <c r="D7" s="3">
        <v>8362.35</v>
      </c>
      <c r="E7" s="3">
        <f>SUM(E4:E6)</f>
        <v>12306.096000000001</v>
      </c>
      <c r="F7" s="3">
        <f>D7-E7</f>
        <v>-3943.746000000001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B16" sqref="B16"/>
    </sheetView>
  </sheetViews>
  <sheetFormatPr defaultRowHeight="15"/>
  <cols>
    <col min="1" max="1" width="32.5703125" bestFit="1" customWidth="1"/>
    <col min="3" max="3" width="11.5703125" customWidth="1"/>
    <col min="4" max="4" width="10.140625" bestFit="1" customWidth="1"/>
    <col min="5" max="5" width="11.28515625" customWidth="1"/>
    <col min="6" max="6" width="11.85546875" customWidth="1"/>
  </cols>
  <sheetData>
    <row r="1" spans="1:6">
      <c r="A1" s="10" t="s">
        <v>72</v>
      </c>
      <c r="B1" s="10"/>
      <c r="C1" s="10"/>
      <c r="D1" s="10"/>
      <c r="E1" s="10"/>
      <c r="F1" s="10"/>
    </row>
    <row r="2" spans="1:6" ht="61.5" customHeight="1"/>
    <row r="3" spans="1:6" ht="45">
      <c r="A3" s="3" t="s">
        <v>48</v>
      </c>
      <c r="B3" s="3">
        <v>178</v>
      </c>
      <c r="C3" s="4" t="s">
        <v>38</v>
      </c>
      <c r="D3" s="3" t="s">
        <v>31</v>
      </c>
      <c r="E3" s="4" t="s">
        <v>39</v>
      </c>
      <c r="F3" s="4" t="s">
        <v>37</v>
      </c>
    </row>
    <row r="4" spans="1:6">
      <c r="A4" s="3" t="s">
        <v>45</v>
      </c>
      <c r="B4" s="3">
        <v>1.8</v>
      </c>
      <c r="C4" s="3"/>
      <c r="D4" s="3"/>
      <c r="E4" s="3">
        <f>B3*B4*9</f>
        <v>2883.6000000000004</v>
      </c>
      <c r="F4" s="3"/>
    </row>
    <row r="5" spans="1:6">
      <c r="A5" s="3" t="s">
        <v>59</v>
      </c>
      <c r="B5" s="3">
        <v>4.04</v>
      </c>
      <c r="C5" s="3"/>
      <c r="D5" s="3"/>
      <c r="E5" s="3">
        <v>0</v>
      </c>
      <c r="F5" s="3"/>
    </row>
    <row r="6" spans="1:6">
      <c r="A6" s="3" t="s">
        <v>66</v>
      </c>
      <c r="B6" s="3">
        <v>4.9800000000000004</v>
      </c>
      <c r="C6" s="3"/>
      <c r="D6" s="3"/>
      <c r="E6" s="3">
        <f>B6*B3*9</f>
        <v>7977.9600000000009</v>
      </c>
      <c r="F6" s="3"/>
    </row>
    <row r="7" spans="1:6">
      <c r="A7" s="3" t="s">
        <v>29</v>
      </c>
      <c r="B7" s="3">
        <f>SUM(B4:B6)</f>
        <v>10.82</v>
      </c>
      <c r="C7" s="3">
        <v>17333.55</v>
      </c>
      <c r="D7" s="3">
        <v>4546.54</v>
      </c>
      <c r="E7" s="3">
        <f>SUM(E4:E6)</f>
        <v>10861.560000000001</v>
      </c>
      <c r="F7" s="3">
        <f>D7-E7</f>
        <v>-6315.0200000000013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C27" sqref="C27"/>
    </sheetView>
  </sheetViews>
  <sheetFormatPr defaultRowHeight="15"/>
  <cols>
    <col min="1" max="1" width="12" customWidth="1"/>
    <col min="2" max="2" width="24.7109375" bestFit="1" customWidth="1"/>
    <col min="3" max="3" width="36" customWidth="1"/>
    <col min="4" max="4" width="11.5703125" style="1" customWidth="1"/>
    <col min="5" max="5" width="10.5703125" style="1" customWidth="1"/>
    <col min="6" max="6" width="15" style="1" customWidth="1"/>
    <col min="7" max="7" width="9.85546875" customWidth="1"/>
    <col min="8" max="8" width="16.42578125" style="1" bestFit="1" customWidth="1"/>
  </cols>
  <sheetData>
    <row r="1" spans="1:9" ht="45">
      <c r="A1" s="2" t="s">
        <v>8</v>
      </c>
      <c r="B1" s="3" t="s">
        <v>9</v>
      </c>
      <c r="C1" s="3" t="s">
        <v>11</v>
      </c>
      <c r="D1" s="2" t="s">
        <v>22</v>
      </c>
      <c r="E1" s="2" t="s">
        <v>17</v>
      </c>
      <c r="F1" s="6" t="s">
        <v>25</v>
      </c>
      <c r="G1" s="3" t="s">
        <v>10</v>
      </c>
      <c r="H1" s="2" t="s">
        <v>12</v>
      </c>
      <c r="I1" s="3" t="s">
        <v>13</v>
      </c>
    </row>
    <row r="2" spans="1:9" ht="30">
      <c r="A2" s="5">
        <v>42443</v>
      </c>
      <c r="B2" s="3" t="s">
        <v>14</v>
      </c>
      <c r="C2" s="4" t="s">
        <v>15</v>
      </c>
      <c r="D2" s="6"/>
      <c r="E2" s="6"/>
      <c r="F2" s="2"/>
      <c r="G2" s="3">
        <v>1.2</v>
      </c>
      <c r="H2" s="2">
        <v>61.9</v>
      </c>
      <c r="I2" s="3">
        <f>F3+F4+H2</f>
        <v>307.59999999999997</v>
      </c>
    </row>
    <row r="3" spans="1:9">
      <c r="A3" s="3"/>
      <c r="B3" s="3"/>
      <c r="C3" s="3" t="s">
        <v>16</v>
      </c>
      <c r="D3" s="2" t="s">
        <v>23</v>
      </c>
      <c r="E3" s="2">
        <v>1</v>
      </c>
      <c r="F3" s="2">
        <v>78.2</v>
      </c>
      <c r="G3" s="2"/>
      <c r="H3" s="2"/>
      <c r="I3" s="3"/>
    </row>
    <row r="4" spans="1:9">
      <c r="A4" s="3"/>
      <c r="B4" s="3"/>
      <c r="C4" s="3" t="s">
        <v>18</v>
      </c>
      <c r="D4" s="2" t="s">
        <v>23</v>
      </c>
      <c r="E4" s="2">
        <v>1</v>
      </c>
      <c r="F4" s="2">
        <v>167.5</v>
      </c>
      <c r="G4" s="3"/>
      <c r="H4" s="2"/>
      <c r="I4" s="3"/>
    </row>
    <row r="5" spans="1:9">
      <c r="A5" s="5">
        <v>42458</v>
      </c>
      <c r="B5" s="3" t="s">
        <v>19</v>
      </c>
      <c r="C5" s="3" t="s">
        <v>20</v>
      </c>
      <c r="D5" s="2"/>
      <c r="E5" s="2"/>
      <c r="F5" s="2"/>
      <c r="G5" s="3">
        <v>2.5</v>
      </c>
      <c r="H5" s="2">
        <v>128.94999999999999</v>
      </c>
      <c r="I5" s="3">
        <f>H5+F6+F7</f>
        <v>538.95000000000005</v>
      </c>
    </row>
    <row r="6" spans="1:9">
      <c r="A6" s="3"/>
      <c r="B6" s="3"/>
      <c r="C6" s="3" t="s">
        <v>21</v>
      </c>
      <c r="D6" s="2" t="s">
        <v>24</v>
      </c>
      <c r="E6" s="2">
        <v>0.1</v>
      </c>
      <c r="F6" s="2">
        <v>400</v>
      </c>
      <c r="G6" s="3"/>
      <c r="H6" s="2"/>
      <c r="I6" s="3"/>
    </row>
    <row r="7" spans="1:9">
      <c r="A7" s="3"/>
      <c r="B7" s="3"/>
      <c r="C7" s="3" t="s">
        <v>26</v>
      </c>
      <c r="D7" s="2" t="s">
        <v>27</v>
      </c>
      <c r="E7" s="2">
        <v>0.04</v>
      </c>
      <c r="F7" s="2">
        <v>10</v>
      </c>
      <c r="G7" s="3"/>
      <c r="H7" s="2"/>
      <c r="I7" s="3"/>
    </row>
    <row r="8" spans="1:9">
      <c r="A8" s="3"/>
      <c r="B8" s="3"/>
      <c r="C8" s="3"/>
      <c r="D8" s="2"/>
      <c r="E8" s="2"/>
      <c r="F8" s="2"/>
      <c r="G8" s="3"/>
      <c r="H8" s="2"/>
      <c r="I8" s="3"/>
    </row>
    <row r="9" spans="1:9">
      <c r="A9" s="3"/>
      <c r="B9" s="3"/>
      <c r="C9" s="3"/>
      <c r="D9" s="2"/>
      <c r="E9" s="2"/>
      <c r="F9" s="2"/>
      <c r="G9" s="3"/>
      <c r="H9" s="2"/>
      <c r="I9" s="3"/>
    </row>
    <row r="10" spans="1:9">
      <c r="A10" s="3"/>
      <c r="B10" s="3"/>
      <c r="C10" s="3"/>
      <c r="D10" s="2"/>
      <c r="E10" s="2"/>
      <c r="F10" s="2"/>
      <c r="G10" s="3"/>
      <c r="H10" s="2"/>
      <c r="I10" s="3"/>
    </row>
    <row r="11" spans="1:9">
      <c r="A11" s="3"/>
      <c r="B11" s="3"/>
      <c r="C11" s="3"/>
      <c r="D11" s="2"/>
      <c r="E11" s="2"/>
      <c r="F11" s="2"/>
      <c r="G11" s="3"/>
      <c r="H11" s="2"/>
      <c r="I11" s="3"/>
    </row>
    <row r="12" spans="1:9">
      <c r="A12" s="3"/>
      <c r="B12" s="3"/>
      <c r="C12" s="3"/>
      <c r="D12" s="2"/>
      <c r="E12" s="2"/>
      <c r="F12" s="2"/>
      <c r="G12" s="3"/>
      <c r="H12" s="2"/>
      <c r="I12" s="3"/>
    </row>
    <row r="13" spans="1:9">
      <c r="A13" s="3"/>
      <c r="B13" s="3"/>
      <c r="C13" s="3"/>
      <c r="D13" s="2"/>
      <c r="E13" s="2"/>
      <c r="F13" s="2"/>
      <c r="G13" s="3"/>
      <c r="H13" s="2"/>
      <c r="I13" s="3"/>
    </row>
    <row r="14" spans="1:9">
      <c r="A14" s="3"/>
      <c r="B14" s="3"/>
      <c r="C14" s="3" t="s">
        <v>28</v>
      </c>
      <c r="D14" s="2"/>
      <c r="E14" s="2"/>
      <c r="F14" s="2"/>
      <c r="G14" s="3"/>
      <c r="H14" s="2"/>
      <c r="I14" s="3">
        <f>SUM(I2:I13)</f>
        <v>846.55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10" sqref="A10:XFD21"/>
    </sheetView>
  </sheetViews>
  <sheetFormatPr defaultRowHeight="15"/>
  <cols>
    <col min="1" max="1" width="32.7109375" customWidth="1"/>
    <col min="3" max="3" width="12.140625" customWidth="1"/>
    <col min="4" max="4" width="10.140625" bestFit="1" customWidth="1"/>
    <col min="5" max="5" width="11.5703125" customWidth="1"/>
    <col min="6" max="6" width="11.140625" customWidth="1"/>
  </cols>
  <sheetData>
    <row r="1" spans="1:6">
      <c r="A1" s="10" t="s">
        <v>73</v>
      </c>
      <c r="B1" s="10"/>
      <c r="C1" s="10"/>
      <c r="D1" s="10"/>
      <c r="E1" s="10"/>
      <c r="F1" s="10"/>
    </row>
    <row r="3" spans="1:6" ht="45">
      <c r="A3" s="3" t="s">
        <v>48</v>
      </c>
      <c r="B3" s="3">
        <v>2949.25</v>
      </c>
      <c r="C3" s="4" t="s">
        <v>38</v>
      </c>
      <c r="D3" s="3" t="s">
        <v>31</v>
      </c>
      <c r="E3" s="4" t="s">
        <v>39</v>
      </c>
      <c r="F3" s="4" t="s">
        <v>37</v>
      </c>
    </row>
    <row r="4" spans="1:6">
      <c r="A4" s="3" t="s">
        <v>45</v>
      </c>
      <c r="B4" s="3">
        <v>3.5</v>
      </c>
      <c r="C4" s="3"/>
      <c r="D4" s="3"/>
      <c r="E4" s="3">
        <f>B3*B4*6</f>
        <v>61934.25</v>
      </c>
      <c r="F4" s="3"/>
    </row>
    <row r="5" spans="1:6">
      <c r="A5" s="3" t="s">
        <v>59</v>
      </c>
      <c r="B5" s="3">
        <v>4</v>
      </c>
      <c r="C5" s="3"/>
      <c r="D5" s="3"/>
      <c r="E5" s="3">
        <v>5303.77</v>
      </c>
      <c r="F5" s="3"/>
    </row>
    <row r="6" spans="1:6">
      <c r="A6" s="3" t="s">
        <v>66</v>
      </c>
      <c r="B6" s="3">
        <v>3.79</v>
      </c>
      <c r="C6" s="3"/>
      <c r="D6" s="3"/>
      <c r="E6" s="8">
        <f>B6*B3*6</f>
        <v>67065.944999999992</v>
      </c>
      <c r="F6" s="8"/>
    </row>
    <row r="7" spans="1:6">
      <c r="A7" s="3" t="s">
        <v>29</v>
      </c>
      <c r="B7" s="3">
        <f>SUM(B4:B6)</f>
        <v>11.29</v>
      </c>
      <c r="C7" s="3">
        <v>191771.3</v>
      </c>
      <c r="D7" s="3">
        <v>117199.64</v>
      </c>
      <c r="E7" s="8">
        <f>SUM(E4:E6)</f>
        <v>134303.965</v>
      </c>
      <c r="F7" s="8">
        <f>D7-E7</f>
        <v>-17104.324999999997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7"/>
  <sheetViews>
    <sheetView topLeftCell="A4" workbookViewId="0">
      <selection activeCell="A10" sqref="A10:XFD32"/>
    </sheetView>
  </sheetViews>
  <sheetFormatPr defaultRowHeight="15"/>
  <cols>
    <col min="1" max="1" width="31.140625" bestFit="1" customWidth="1"/>
    <col min="3" max="3" width="12" customWidth="1"/>
    <col min="4" max="4" width="10.140625" bestFit="1" customWidth="1"/>
    <col min="5" max="5" width="11.28515625" customWidth="1"/>
    <col min="6" max="6" width="11.140625" customWidth="1"/>
  </cols>
  <sheetData>
    <row r="1" spans="1:6">
      <c r="A1" s="10" t="s">
        <v>74</v>
      </c>
      <c r="B1" s="10"/>
      <c r="C1" s="10"/>
      <c r="D1" s="10"/>
      <c r="E1" s="10"/>
      <c r="F1" s="10"/>
    </row>
    <row r="2" spans="1:6" ht="63" customHeight="1"/>
    <row r="3" spans="1:6" ht="45">
      <c r="A3" s="3" t="s">
        <v>48</v>
      </c>
      <c r="B3" s="3">
        <v>413.2</v>
      </c>
      <c r="C3" s="4" t="s">
        <v>38</v>
      </c>
      <c r="D3" s="3" t="s">
        <v>31</v>
      </c>
      <c r="E3" s="4" t="s">
        <v>39</v>
      </c>
      <c r="F3" s="4" t="s">
        <v>37</v>
      </c>
    </row>
    <row r="4" spans="1:6">
      <c r="A4" s="3" t="s">
        <v>45</v>
      </c>
      <c r="B4" s="3">
        <v>2.87</v>
      </c>
      <c r="C4" s="3"/>
      <c r="D4" s="3"/>
      <c r="E4" s="8">
        <f>B3*B4*9</f>
        <v>10672.956</v>
      </c>
      <c r="F4" s="8"/>
    </row>
    <row r="5" spans="1:6">
      <c r="A5" s="3" t="s">
        <v>59</v>
      </c>
      <c r="B5" s="3">
        <v>4.04</v>
      </c>
      <c r="C5" s="3"/>
      <c r="D5" s="3"/>
      <c r="E5" s="8">
        <v>10051.18</v>
      </c>
      <c r="F5" s="8"/>
    </row>
    <row r="6" spans="1:6">
      <c r="A6" s="3" t="s">
        <v>66</v>
      </c>
      <c r="B6" s="3">
        <v>4.9800000000000004</v>
      </c>
      <c r="C6" s="3"/>
      <c r="D6" s="3"/>
      <c r="E6" s="8">
        <f>B6*B3*9</f>
        <v>18519.624000000003</v>
      </c>
      <c r="F6" s="8"/>
    </row>
    <row r="7" spans="1:6">
      <c r="A7" s="3" t="s">
        <v>29</v>
      </c>
      <c r="B7" s="3">
        <f>SUM(B4:B6)</f>
        <v>11.89</v>
      </c>
      <c r="C7" s="3">
        <v>44216.639999999999</v>
      </c>
      <c r="D7" s="3">
        <v>24101.61</v>
      </c>
      <c r="E7" s="8">
        <f>SUM(E4:E6)</f>
        <v>39243.760000000002</v>
      </c>
      <c r="F7" s="8">
        <f>D7-E7</f>
        <v>-15142.150000000001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7"/>
  <sheetViews>
    <sheetView topLeftCell="A4" workbookViewId="0">
      <selection activeCell="A10" sqref="A10:XFD25"/>
    </sheetView>
  </sheetViews>
  <sheetFormatPr defaultRowHeight="15"/>
  <cols>
    <col min="1" max="1" width="31" customWidth="1"/>
    <col min="3" max="3" width="11.140625" customWidth="1"/>
    <col min="4" max="4" width="10.140625" bestFit="1" customWidth="1"/>
    <col min="5" max="5" width="11.42578125" customWidth="1"/>
    <col min="6" max="6" width="12.85546875" customWidth="1"/>
  </cols>
  <sheetData>
    <row r="1" spans="1:6">
      <c r="A1" s="10" t="s">
        <v>75</v>
      </c>
      <c r="B1" s="10"/>
      <c r="C1" s="10"/>
      <c r="D1" s="10"/>
      <c r="E1" s="10"/>
      <c r="F1" s="10"/>
    </row>
    <row r="3" spans="1:6" ht="45">
      <c r="A3" s="3" t="s">
        <v>48</v>
      </c>
      <c r="B3" s="3">
        <v>369.42</v>
      </c>
      <c r="C3" s="4" t="s">
        <v>38</v>
      </c>
      <c r="D3" s="3" t="s">
        <v>31</v>
      </c>
      <c r="E3" s="4" t="s">
        <v>39</v>
      </c>
      <c r="F3" s="4" t="s">
        <v>37</v>
      </c>
    </row>
    <row r="4" spans="1:6">
      <c r="A4" s="3" t="s">
        <v>45</v>
      </c>
      <c r="B4" s="3">
        <v>2.87</v>
      </c>
      <c r="C4" s="3"/>
      <c r="D4" s="3"/>
      <c r="E4" s="8">
        <f>B3*B4*9</f>
        <v>9542.1185999999998</v>
      </c>
      <c r="F4" s="8"/>
    </row>
    <row r="5" spans="1:6">
      <c r="A5" s="3" t="s">
        <v>59</v>
      </c>
      <c r="B5" s="3">
        <v>4.04</v>
      </c>
      <c r="C5" s="3"/>
      <c r="D5" s="3"/>
      <c r="E5" s="8">
        <v>9102.9599999999991</v>
      </c>
      <c r="F5" s="8"/>
    </row>
    <row r="6" spans="1:6">
      <c r="A6" s="3" t="s">
        <v>66</v>
      </c>
      <c r="B6" s="3">
        <v>4.9800000000000004</v>
      </c>
      <c r="C6" s="3"/>
      <c r="D6" s="3"/>
      <c r="E6" s="8">
        <f>B6*B3*9</f>
        <v>16557.404400000003</v>
      </c>
      <c r="F6" s="8"/>
    </row>
    <row r="7" spans="1:6">
      <c r="A7" s="3" t="s">
        <v>29</v>
      </c>
      <c r="B7" s="3">
        <f>SUM(B4:B6)</f>
        <v>11.89</v>
      </c>
      <c r="C7" s="3">
        <v>35139.279999999999</v>
      </c>
      <c r="D7" s="3">
        <v>20151.150000000001</v>
      </c>
      <c r="E7" s="8">
        <f>SUM(E4:E6)</f>
        <v>35202.483000000007</v>
      </c>
      <c r="F7" s="8">
        <f>D7-E7</f>
        <v>-15051.333000000006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11" sqref="A11:XFD47"/>
    </sheetView>
  </sheetViews>
  <sheetFormatPr defaultRowHeight="15"/>
  <cols>
    <col min="1" max="1" width="32.5703125" bestFit="1" customWidth="1"/>
    <col min="3" max="3" width="11.140625" customWidth="1"/>
    <col min="4" max="4" width="10.140625" bestFit="1" customWidth="1"/>
    <col min="6" max="6" width="10.42578125" customWidth="1"/>
  </cols>
  <sheetData>
    <row r="1" spans="1:6">
      <c r="A1" s="10" t="s">
        <v>76</v>
      </c>
      <c r="B1" s="10"/>
      <c r="C1" s="10"/>
      <c r="D1" s="10"/>
      <c r="E1" s="10"/>
      <c r="F1" s="10"/>
    </row>
    <row r="2" spans="1:6" ht="47.25" customHeight="1"/>
    <row r="3" spans="1:6" ht="60">
      <c r="A3" s="3" t="s">
        <v>48</v>
      </c>
      <c r="B3" s="3">
        <v>1373.8</v>
      </c>
      <c r="C3" s="4" t="s">
        <v>35</v>
      </c>
      <c r="D3" s="3" t="s">
        <v>31</v>
      </c>
      <c r="E3" s="4" t="s">
        <v>32</v>
      </c>
      <c r="F3" s="4" t="s">
        <v>33</v>
      </c>
    </row>
    <row r="4" spans="1:6" ht="29.25" customHeight="1">
      <c r="A4" s="3" t="s">
        <v>45</v>
      </c>
      <c r="B4" s="3">
        <v>2.87</v>
      </c>
      <c r="C4" s="3"/>
      <c r="D4" s="3"/>
      <c r="E4" s="3">
        <f>B3*B4*9</f>
        <v>35485.254000000001</v>
      </c>
      <c r="F4" s="3"/>
    </row>
    <row r="5" spans="1:6" ht="27.75" customHeight="1">
      <c r="A5" s="3" t="s">
        <v>59</v>
      </c>
      <c r="B5" s="3">
        <v>3.55</v>
      </c>
      <c r="C5" s="3"/>
      <c r="D5" s="3"/>
      <c r="E5" s="3">
        <v>23674.080000000002</v>
      </c>
      <c r="F5" s="3"/>
    </row>
    <row r="6" spans="1:6" ht="31.5" customHeight="1">
      <c r="A6" s="3" t="s">
        <v>66</v>
      </c>
      <c r="B6" s="3">
        <v>4.9800000000000004</v>
      </c>
      <c r="C6" s="3"/>
      <c r="D6" s="3"/>
      <c r="E6" s="3">
        <f>B6*B3*9</f>
        <v>61573.716</v>
      </c>
      <c r="F6" s="3"/>
    </row>
    <row r="7" spans="1:6" ht="30">
      <c r="A7" s="4" t="s">
        <v>104</v>
      </c>
      <c r="B7" s="3"/>
      <c r="C7" s="3"/>
      <c r="D7" s="3"/>
      <c r="E7" s="3"/>
      <c r="F7" s="3">
        <v>500</v>
      </c>
    </row>
    <row r="8" spans="1:6">
      <c r="A8" s="3" t="s">
        <v>29</v>
      </c>
      <c r="B8" s="3">
        <f>SUM(B4:B6)</f>
        <v>11.4</v>
      </c>
      <c r="C8" s="3">
        <v>136494.1</v>
      </c>
      <c r="D8" s="3">
        <v>114602.4</v>
      </c>
      <c r="E8" s="3">
        <f>SUM(E4:E6)</f>
        <v>120733.05</v>
      </c>
      <c r="F8" s="3">
        <f>D8-E8+F7</f>
        <v>-5630.6500000000087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15" sqref="A15"/>
    </sheetView>
  </sheetViews>
  <sheetFormatPr defaultRowHeight="15"/>
  <cols>
    <col min="1" max="1" width="32.5703125" bestFit="1" customWidth="1"/>
    <col min="3" max="3" width="11.85546875" customWidth="1"/>
    <col min="4" max="4" width="10.140625" bestFit="1" customWidth="1"/>
    <col min="5" max="6" width="11.85546875" customWidth="1"/>
  </cols>
  <sheetData>
    <row r="1" spans="1:6">
      <c r="A1" s="10" t="s">
        <v>77</v>
      </c>
      <c r="B1" s="10"/>
      <c r="C1" s="10"/>
      <c r="D1" s="10"/>
      <c r="E1" s="10"/>
      <c r="F1" s="10"/>
    </row>
    <row r="4" spans="1:6" ht="45">
      <c r="A4" s="3" t="s">
        <v>48</v>
      </c>
      <c r="B4" s="3">
        <v>630.1</v>
      </c>
      <c r="C4" s="4" t="s">
        <v>38</v>
      </c>
      <c r="D4" s="3" t="s">
        <v>31</v>
      </c>
      <c r="E4" s="4" t="s">
        <v>39</v>
      </c>
      <c r="F4" s="4" t="s">
        <v>37</v>
      </c>
    </row>
    <row r="5" spans="1:6">
      <c r="A5" s="3" t="s">
        <v>45</v>
      </c>
      <c r="B5" s="3">
        <v>2.87</v>
      </c>
      <c r="C5" s="3"/>
      <c r="D5" s="3"/>
      <c r="E5" s="8">
        <f>B4*B5*8</f>
        <v>14467.096000000001</v>
      </c>
      <c r="F5" s="3"/>
    </row>
    <row r="6" spans="1:6">
      <c r="A6" s="3" t="s">
        <v>59</v>
      </c>
      <c r="B6" s="3">
        <v>4.04</v>
      </c>
      <c r="C6" s="3"/>
      <c r="D6" s="3"/>
      <c r="E6" s="3"/>
      <c r="F6" s="3"/>
    </row>
    <row r="7" spans="1:6">
      <c r="A7" s="3" t="s">
        <v>66</v>
      </c>
      <c r="B7" s="3">
        <v>4.9800000000000004</v>
      </c>
      <c r="C7" s="3"/>
      <c r="D7" s="3"/>
      <c r="E7" s="3">
        <f>B7*B4*8</f>
        <v>25103.184000000005</v>
      </c>
      <c r="F7" s="3"/>
    </row>
    <row r="8" spans="1:6">
      <c r="A8" s="3" t="s">
        <v>29</v>
      </c>
      <c r="B8" s="3">
        <f>SUM(B5:B7)</f>
        <v>11.89</v>
      </c>
      <c r="C8" s="3">
        <v>63906.39</v>
      </c>
      <c r="D8" s="3">
        <v>30473.15</v>
      </c>
      <c r="E8" s="3">
        <f>SUM(E5:E7)</f>
        <v>39570.280000000006</v>
      </c>
      <c r="F8" s="3">
        <f>D8-E8</f>
        <v>-9097.1300000000047</v>
      </c>
    </row>
    <row r="13" spans="1:6">
      <c r="B13" s="7"/>
    </row>
    <row r="17" spans="2:2">
      <c r="B17" s="7"/>
    </row>
    <row r="18" spans="2:2">
      <c r="B18" s="7"/>
    </row>
    <row r="19" spans="2:2">
      <c r="B19" s="7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10" sqref="A10:XFD20"/>
    </sheetView>
  </sheetViews>
  <sheetFormatPr defaultRowHeight="15"/>
  <cols>
    <col min="1" max="1" width="32.5703125" bestFit="1" customWidth="1"/>
    <col min="3" max="3" width="11.85546875" customWidth="1"/>
    <col min="4" max="4" width="10.140625" bestFit="1" customWidth="1"/>
    <col min="5" max="5" width="11.42578125" customWidth="1"/>
    <col min="6" max="6" width="10.28515625" customWidth="1"/>
  </cols>
  <sheetData>
    <row r="1" spans="1:6">
      <c r="A1" s="10" t="s">
        <v>78</v>
      </c>
      <c r="B1" s="10"/>
      <c r="C1" s="10"/>
      <c r="D1" s="10"/>
      <c r="E1" s="10"/>
      <c r="F1" s="10"/>
    </row>
    <row r="2" spans="1:6" ht="42.75" customHeight="1"/>
    <row r="3" spans="1:6" ht="45">
      <c r="A3" s="3" t="s">
        <v>48</v>
      </c>
      <c r="B3" s="3">
        <v>190.11</v>
      </c>
      <c r="C3" s="4" t="s">
        <v>38</v>
      </c>
      <c r="D3" s="3" t="s">
        <v>31</v>
      </c>
      <c r="E3" s="4" t="s">
        <v>39</v>
      </c>
      <c r="F3" s="4" t="s">
        <v>37</v>
      </c>
    </row>
    <row r="4" spans="1:6">
      <c r="A4" s="3" t="s">
        <v>45</v>
      </c>
      <c r="B4" s="3">
        <v>1.5</v>
      </c>
      <c r="C4" s="3"/>
      <c r="D4" s="3"/>
      <c r="E4" s="8">
        <f>B3*B4*9</f>
        <v>2566.4850000000001</v>
      </c>
      <c r="F4" s="8"/>
    </row>
    <row r="5" spans="1:6">
      <c r="A5" s="3" t="s">
        <v>59</v>
      </c>
      <c r="B5" s="3">
        <v>4.04</v>
      </c>
      <c r="C5" s="3"/>
      <c r="D5" s="3"/>
      <c r="E5" s="8">
        <v>8541.2900000000009</v>
      </c>
      <c r="F5" s="8"/>
    </row>
    <row r="6" spans="1:6">
      <c r="A6" s="3" t="s">
        <v>66</v>
      </c>
      <c r="B6" s="3">
        <v>4.9800000000000004</v>
      </c>
      <c r="C6" s="3"/>
      <c r="D6" s="3"/>
      <c r="E6" s="8">
        <f>B6*B3*9</f>
        <v>8520.7302000000018</v>
      </c>
      <c r="F6" s="8"/>
    </row>
    <row r="7" spans="1:6">
      <c r="A7" s="3" t="s">
        <v>29</v>
      </c>
      <c r="B7" s="3">
        <f>SUM(B4:B6)</f>
        <v>10.52</v>
      </c>
      <c r="C7" s="3">
        <v>17999.64</v>
      </c>
      <c r="D7" s="3">
        <v>16460.63</v>
      </c>
      <c r="E7" s="8">
        <f>SUM(E4:E6)</f>
        <v>19628.505200000003</v>
      </c>
      <c r="F7" s="8">
        <f>D7-E7</f>
        <v>-3167.8752000000022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9" sqref="A9:XFD71"/>
    </sheetView>
  </sheetViews>
  <sheetFormatPr defaultRowHeight="15"/>
  <cols>
    <col min="1" max="1" width="32.5703125" bestFit="1" customWidth="1"/>
    <col min="3" max="3" width="11.140625" customWidth="1"/>
    <col min="4" max="4" width="10.140625" bestFit="1" customWidth="1"/>
    <col min="5" max="5" width="12.28515625" customWidth="1"/>
    <col min="6" max="6" width="12.140625" customWidth="1"/>
  </cols>
  <sheetData>
    <row r="1" spans="1:6">
      <c r="A1" s="10" t="s">
        <v>79</v>
      </c>
      <c r="B1" s="10"/>
      <c r="C1" s="10"/>
      <c r="D1" s="10"/>
      <c r="E1" s="10"/>
      <c r="F1" s="10"/>
    </row>
    <row r="3" spans="1:6" ht="50.25" customHeight="1">
      <c r="A3" s="3" t="s">
        <v>48</v>
      </c>
      <c r="B3" s="3">
        <v>3266.88</v>
      </c>
      <c r="C3" s="4" t="s">
        <v>38</v>
      </c>
      <c r="D3" s="3" t="s">
        <v>31</v>
      </c>
      <c r="E3" s="4" t="s">
        <v>39</v>
      </c>
      <c r="F3" s="4" t="s">
        <v>37</v>
      </c>
    </row>
    <row r="4" spans="1:6">
      <c r="A4" s="3" t="s">
        <v>45</v>
      </c>
      <c r="B4" s="3">
        <v>2.87</v>
      </c>
      <c r="C4" s="3"/>
      <c r="D4" s="3"/>
      <c r="E4" s="8">
        <f>B3*B4*9</f>
        <v>84383.510400000014</v>
      </c>
      <c r="F4" s="3"/>
    </row>
    <row r="5" spans="1:6">
      <c r="A5" s="3" t="s">
        <v>59</v>
      </c>
      <c r="B5" s="3">
        <v>4.04</v>
      </c>
      <c r="C5" s="3"/>
      <c r="D5" s="3"/>
      <c r="E5" s="8">
        <v>56509.17</v>
      </c>
      <c r="F5" s="3"/>
    </row>
    <row r="6" spans="1:6">
      <c r="A6" s="3" t="s">
        <v>66</v>
      </c>
      <c r="B6" s="3">
        <v>4.9800000000000004</v>
      </c>
      <c r="C6" s="3"/>
      <c r="D6" s="3"/>
      <c r="E6" s="8">
        <f>B6*B3*9</f>
        <v>146421.56160000002</v>
      </c>
      <c r="F6" s="3"/>
    </row>
    <row r="7" spans="1:6">
      <c r="A7" s="3" t="s">
        <v>29</v>
      </c>
      <c r="B7" s="3">
        <f>SUM(B4:B6)</f>
        <v>11.89</v>
      </c>
      <c r="C7" s="3">
        <v>342018</v>
      </c>
      <c r="D7" s="3">
        <v>126930.67</v>
      </c>
      <c r="E7" s="8">
        <f>SUM(E4:E6)</f>
        <v>287314.24200000003</v>
      </c>
      <c r="F7" s="3">
        <f>D7-E7</f>
        <v>-160383.57200000004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9" sqref="A9:XFD49"/>
    </sheetView>
  </sheetViews>
  <sheetFormatPr defaultRowHeight="15"/>
  <cols>
    <col min="1" max="1" width="32.7109375" customWidth="1"/>
    <col min="3" max="3" width="11.28515625" customWidth="1"/>
    <col min="4" max="4" width="10.140625" bestFit="1" customWidth="1"/>
    <col min="5" max="5" width="12.85546875" customWidth="1"/>
    <col min="6" max="6" width="11.140625" customWidth="1"/>
  </cols>
  <sheetData>
    <row r="1" spans="1:6">
      <c r="A1" s="10" t="s">
        <v>81</v>
      </c>
      <c r="B1" s="10"/>
      <c r="C1" s="10"/>
      <c r="D1" s="10"/>
      <c r="E1" s="10"/>
      <c r="F1" s="10"/>
    </row>
    <row r="3" spans="1:6" ht="45">
      <c r="A3" s="3" t="s">
        <v>80</v>
      </c>
      <c r="B3" s="3">
        <v>3459.99</v>
      </c>
      <c r="C3" s="4" t="s">
        <v>38</v>
      </c>
      <c r="D3" s="3" t="s">
        <v>31</v>
      </c>
      <c r="E3" s="4" t="s">
        <v>40</v>
      </c>
      <c r="F3" s="4" t="s">
        <v>37</v>
      </c>
    </row>
    <row r="4" spans="1:6">
      <c r="A4" s="3" t="s">
        <v>45</v>
      </c>
      <c r="B4" s="3">
        <v>2.87</v>
      </c>
      <c r="C4" s="3"/>
      <c r="D4" s="3"/>
      <c r="E4" s="8">
        <f>B3*B4*9</f>
        <v>89371.541700000002</v>
      </c>
      <c r="F4" s="8"/>
    </row>
    <row r="5" spans="1:6">
      <c r="A5" s="3" t="s">
        <v>50</v>
      </c>
      <c r="B5" s="3">
        <v>4.04</v>
      </c>
      <c r="C5" s="3"/>
      <c r="D5" s="3"/>
      <c r="E5" s="8">
        <v>52999.69</v>
      </c>
      <c r="F5" s="8"/>
    </row>
    <row r="6" spans="1:6">
      <c r="A6" s="3" t="s">
        <v>66</v>
      </c>
      <c r="B6" s="3">
        <v>4.9800000000000004</v>
      </c>
      <c r="C6" s="3"/>
      <c r="D6" s="3"/>
      <c r="E6" s="8">
        <f>B6*B3*9</f>
        <v>155076.7518</v>
      </c>
      <c r="F6" s="8"/>
    </row>
    <row r="7" spans="1:6">
      <c r="A7" s="3" t="s">
        <v>29</v>
      </c>
      <c r="B7" s="3">
        <f>SUM(B4:B6)</f>
        <v>11.89</v>
      </c>
      <c r="C7" s="3">
        <v>363369</v>
      </c>
      <c r="D7" s="3">
        <v>155864.37</v>
      </c>
      <c r="E7" s="8">
        <f>SUM(E4:E6)</f>
        <v>297447.98349999997</v>
      </c>
      <c r="F7" s="8">
        <f>D7-E7</f>
        <v>-141583.61349999998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9" sqref="A9:XFD37"/>
    </sheetView>
  </sheetViews>
  <sheetFormatPr defaultRowHeight="15"/>
  <cols>
    <col min="1" max="1" width="33" customWidth="1"/>
    <col min="3" max="3" width="12.140625" customWidth="1"/>
    <col min="4" max="4" width="10.140625" bestFit="1" customWidth="1"/>
    <col min="5" max="5" width="13.28515625" customWidth="1"/>
    <col min="6" max="6" width="10.85546875" customWidth="1"/>
  </cols>
  <sheetData>
    <row r="1" spans="1:6">
      <c r="A1" s="10" t="s">
        <v>82</v>
      </c>
      <c r="B1" s="10"/>
      <c r="C1" s="10"/>
      <c r="D1" s="10"/>
      <c r="E1" s="10"/>
      <c r="F1" s="10"/>
    </row>
    <row r="2" spans="1:6" ht="38.25" customHeight="1"/>
    <row r="3" spans="1:6" ht="45">
      <c r="A3" s="3" t="s">
        <v>48</v>
      </c>
      <c r="B3" s="3">
        <v>963.58</v>
      </c>
      <c r="C3" s="4" t="s">
        <v>38</v>
      </c>
      <c r="D3" s="3" t="s">
        <v>31</v>
      </c>
      <c r="E3" s="4" t="s">
        <v>39</v>
      </c>
      <c r="F3" s="4" t="s">
        <v>37</v>
      </c>
    </row>
    <row r="4" spans="1:6">
      <c r="A4" s="3" t="s">
        <v>45</v>
      </c>
      <c r="B4" s="3">
        <v>2.87</v>
      </c>
      <c r="C4" s="3"/>
      <c r="D4" s="3"/>
      <c r="E4" s="8">
        <f>B3*B4*9</f>
        <v>24889.271400000001</v>
      </c>
      <c r="F4" s="3"/>
    </row>
    <row r="5" spans="1:6">
      <c r="A5" s="3" t="s">
        <v>59</v>
      </c>
      <c r="B5" s="3">
        <v>4.04</v>
      </c>
      <c r="C5" s="3"/>
      <c r="D5" s="3"/>
      <c r="E5" s="3">
        <v>20104.919999999998</v>
      </c>
      <c r="F5" s="3"/>
    </row>
    <row r="6" spans="1:6">
      <c r="A6" s="3" t="s">
        <v>66</v>
      </c>
      <c r="B6" s="3">
        <v>4.9800000000000004</v>
      </c>
      <c r="C6" s="3"/>
      <c r="D6" s="3"/>
      <c r="E6" s="8">
        <f>B6*B3*9</f>
        <v>43187.655600000006</v>
      </c>
      <c r="F6" s="3"/>
    </row>
    <row r="7" spans="1:6">
      <c r="A7" s="3" t="s">
        <v>29</v>
      </c>
      <c r="B7" s="3">
        <f>SUM(B4:B6)</f>
        <v>11.89</v>
      </c>
      <c r="C7" s="3">
        <v>103112.73</v>
      </c>
      <c r="D7" s="3">
        <v>68793.87</v>
      </c>
      <c r="E7" s="8">
        <f>SUM(E4:E6)</f>
        <v>88181.847000000009</v>
      </c>
      <c r="F7" s="3">
        <f>D7-E7</f>
        <v>-19387.977000000014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3" sqref="A3:F7"/>
    </sheetView>
  </sheetViews>
  <sheetFormatPr defaultRowHeight="15"/>
  <cols>
    <col min="1" max="1" width="31.5703125" customWidth="1"/>
    <col min="3" max="3" width="11.28515625" customWidth="1"/>
    <col min="4" max="4" width="10.140625" bestFit="1" customWidth="1"/>
    <col min="5" max="5" width="11.5703125" customWidth="1"/>
    <col min="6" max="6" width="9.85546875" customWidth="1"/>
  </cols>
  <sheetData>
    <row r="1" spans="1:6">
      <c r="A1" s="10" t="s">
        <v>83</v>
      </c>
      <c r="B1" s="10"/>
      <c r="C1" s="10"/>
      <c r="D1" s="10"/>
      <c r="E1" s="10"/>
      <c r="F1" s="10"/>
    </row>
    <row r="2" spans="1:6" ht="54" customHeight="1"/>
    <row r="3" spans="1:6" ht="60">
      <c r="A3" s="3" t="s">
        <v>48</v>
      </c>
      <c r="B3" s="3">
        <v>620.23</v>
      </c>
      <c r="C3" s="4" t="s">
        <v>38</v>
      </c>
      <c r="D3" s="3" t="s">
        <v>31</v>
      </c>
      <c r="E3" s="4" t="s">
        <v>39</v>
      </c>
      <c r="F3" s="4" t="s">
        <v>37</v>
      </c>
    </row>
    <row r="4" spans="1:6">
      <c r="A4" s="3" t="s">
        <v>45</v>
      </c>
      <c r="B4" s="3">
        <v>2.44</v>
      </c>
      <c r="C4" s="3"/>
      <c r="D4" s="3"/>
      <c r="E4" s="8">
        <f>B3*B4*8</f>
        <v>12106.8896</v>
      </c>
      <c r="F4" s="3"/>
    </row>
    <row r="5" spans="1:6">
      <c r="A5" s="3" t="s">
        <v>59</v>
      </c>
      <c r="B5" s="3">
        <v>4.04</v>
      </c>
      <c r="C5" s="3"/>
      <c r="D5" s="3"/>
      <c r="E5" s="3"/>
      <c r="F5" s="3"/>
    </row>
    <row r="6" spans="1:6">
      <c r="A6" s="3" t="s">
        <v>66</v>
      </c>
      <c r="B6" s="3">
        <v>4.9800000000000004</v>
      </c>
      <c r="C6" s="3"/>
      <c r="D6" s="3"/>
      <c r="E6" s="8">
        <f>B6*B3*8</f>
        <v>24709.963200000002</v>
      </c>
      <c r="F6" s="3"/>
    </row>
    <row r="7" spans="1:6">
      <c r="A7" s="3" t="s">
        <v>29</v>
      </c>
      <c r="B7" s="3">
        <f>SUM(B4:B6)</f>
        <v>11.46</v>
      </c>
      <c r="C7" s="3">
        <v>63970.47</v>
      </c>
      <c r="D7" s="3">
        <v>39972.58</v>
      </c>
      <c r="E7" s="8">
        <f>SUM(E4:E6)</f>
        <v>36816.852800000001</v>
      </c>
      <c r="F7" s="3">
        <f>D7-E7</f>
        <v>3155.7272000000012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C25" sqref="C25"/>
    </sheetView>
  </sheetViews>
  <sheetFormatPr defaultRowHeight="15"/>
  <cols>
    <col min="1" max="1" width="13.42578125" customWidth="1"/>
    <col min="2" max="2" width="23.85546875" customWidth="1"/>
    <col min="3" max="3" width="27.140625" customWidth="1"/>
  </cols>
  <sheetData>
    <row r="1" spans="1:9" ht="60">
      <c r="A1" s="2" t="s">
        <v>8</v>
      </c>
      <c r="B1" s="3" t="s">
        <v>9</v>
      </c>
      <c r="C1" s="3" t="s">
        <v>11</v>
      </c>
      <c r="D1" s="2" t="s">
        <v>22</v>
      </c>
      <c r="E1" s="2" t="s">
        <v>17</v>
      </c>
      <c r="F1" s="6" t="s">
        <v>25</v>
      </c>
      <c r="G1" s="3" t="s">
        <v>10</v>
      </c>
      <c r="H1" s="2" t="s">
        <v>12</v>
      </c>
      <c r="I1" s="3" t="s">
        <v>13</v>
      </c>
    </row>
    <row r="2" spans="1:9">
      <c r="A2" s="5"/>
      <c r="B2" s="3"/>
      <c r="C2" s="4"/>
      <c r="D2" s="6"/>
      <c r="E2" s="6"/>
      <c r="F2" s="2"/>
      <c r="G2" s="3"/>
      <c r="H2" s="2"/>
      <c r="I2" s="3">
        <f>F3+F4+H2</f>
        <v>0</v>
      </c>
    </row>
    <row r="3" spans="1:9">
      <c r="A3" s="3"/>
      <c r="B3" s="3"/>
      <c r="C3" s="3"/>
      <c r="D3" s="2"/>
      <c r="E3" s="2"/>
      <c r="F3" s="2"/>
      <c r="G3" s="2"/>
      <c r="H3" s="2"/>
      <c r="I3" s="3"/>
    </row>
    <row r="4" spans="1:9">
      <c r="A4" s="3"/>
      <c r="B4" s="3"/>
      <c r="C4" s="3"/>
      <c r="D4" s="2"/>
      <c r="E4" s="2"/>
      <c r="F4" s="2"/>
      <c r="G4" s="3"/>
      <c r="H4" s="2"/>
      <c r="I4" s="3"/>
    </row>
    <row r="5" spans="1:9">
      <c r="A5" s="5"/>
      <c r="B5" s="3"/>
      <c r="C5" s="3"/>
      <c r="D5" s="2"/>
      <c r="E5" s="2"/>
      <c r="F5" s="2"/>
      <c r="G5" s="3"/>
      <c r="H5" s="2"/>
      <c r="I5" s="3">
        <f>H5+F6+F7</f>
        <v>0</v>
      </c>
    </row>
    <row r="6" spans="1:9">
      <c r="A6" s="3"/>
      <c r="B6" s="3"/>
      <c r="C6" s="3"/>
      <c r="D6" s="2"/>
      <c r="E6" s="2"/>
      <c r="F6" s="2"/>
      <c r="G6" s="3"/>
      <c r="H6" s="2"/>
      <c r="I6" s="3"/>
    </row>
    <row r="7" spans="1:9">
      <c r="A7" s="3"/>
      <c r="B7" s="3"/>
      <c r="C7" s="3"/>
      <c r="D7" s="2"/>
      <c r="E7" s="2"/>
      <c r="F7" s="2"/>
      <c r="G7" s="3"/>
      <c r="H7" s="2"/>
      <c r="I7" s="3"/>
    </row>
    <row r="8" spans="1:9">
      <c r="A8" s="3"/>
      <c r="B8" s="3"/>
      <c r="C8" s="3"/>
      <c r="D8" s="2"/>
      <c r="E8" s="2"/>
      <c r="F8" s="2"/>
      <c r="G8" s="3"/>
      <c r="H8" s="2"/>
      <c r="I8" s="3"/>
    </row>
    <row r="9" spans="1:9">
      <c r="A9" s="3"/>
      <c r="B9" s="3"/>
      <c r="C9" s="3"/>
      <c r="D9" s="2"/>
      <c r="E9" s="2"/>
      <c r="F9" s="2"/>
      <c r="G9" s="3"/>
      <c r="H9" s="2"/>
      <c r="I9" s="3"/>
    </row>
    <row r="10" spans="1:9">
      <c r="A10" s="3"/>
      <c r="B10" s="3"/>
      <c r="C10" s="3"/>
      <c r="D10" s="2"/>
      <c r="E10" s="2"/>
      <c r="F10" s="2"/>
      <c r="G10" s="3"/>
      <c r="H10" s="2"/>
      <c r="I10" s="3"/>
    </row>
    <row r="11" spans="1:9">
      <c r="A11" s="3"/>
      <c r="B11" s="3"/>
      <c r="C11" s="3"/>
      <c r="D11" s="2"/>
      <c r="E11" s="2"/>
      <c r="F11" s="2"/>
      <c r="G11" s="3"/>
      <c r="H11" s="2"/>
      <c r="I11" s="3"/>
    </row>
    <row r="12" spans="1:9">
      <c r="A12" s="3"/>
      <c r="B12" s="3"/>
      <c r="C12" s="3"/>
      <c r="D12" s="2"/>
      <c r="E12" s="2"/>
      <c r="F12" s="2"/>
      <c r="G12" s="3"/>
      <c r="H12" s="2"/>
      <c r="I12" s="3"/>
    </row>
    <row r="13" spans="1:9">
      <c r="A13" s="3"/>
      <c r="B13" s="3"/>
      <c r="C13" s="3"/>
      <c r="D13" s="2"/>
      <c r="E13" s="2"/>
      <c r="F13" s="2"/>
      <c r="G13" s="3"/>
      <c r="H13" s="2"/>
      <c r="I13" s="3"/>
    </row>
    <row r="14" spans="1:9">
      <c r="A14" s="3"/>
      <c r="B14" s="3"/>
      <c r="C14" s="3" t="s">
        <v>28</v>
      </c>
      <c r="D14" s="2"/>
      <c r="E14" s="2"/>
      <c r="F14" s="2"/>
      <c r="G14" s="3"/>
      <c r="H14" s="2"/>
      <c r="I14" s="3">
        <f>SUM(I2:I13)</f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10" sqref="A10:XFD18"/>
    </sheetView>
  </sheetViews>
  <sheetFormatPr defaultRowHeight="15"/>
  <cols>
    <col min="1" max="1" width="32.5703125" bestFit="1" customWidth="1"/>
    <col min="3" max="3" width="10.5703125" customWidth="1"/>
    <col min="4" max="4" width="10.140625" bestFit="1" customWidth="1"/>
    <col min="5" max="5" width="11.140625" customWidth="1"/>
    <col min="6" max="6" width="10.140625" bestFit="1" customWidth="1"/>
  </cols>
  <sheetData>
    <row r="1" spans="1:6">
      <c r="A1" s="10" t="s">
        <v>84</v>
      </c>
      <c r="B1" s="10"/>
      <c r="C1" s="10"/>
      <c r="D1" s="10"/>
      <c r="E1" s="10"/>
      <c r="F1" s="10"/>
    </row>
    <row r="2" spans="1:6" ht="48" customHeight="1"/>
    <row r="3" spans="1:6" ht="45">
      <c r="A3" s="3" t="s">
        <v>48</v>
      </c>
      <c r="B3" s="3">
        <v>791.54</v>
      </c>
      <c r="C3" s="4" t="s">
        <v>38</v>
      </c>
      <c r="D3" s="3" t="s">
        <v>31</v>
      </c>
      <c r="E3" s="4" t="s">
        <v>39</v>
      </c>
      <c r="F3" s="4" t="s">
        <v>37</v>
      </c>
    </row>
    <row r="4" spans="1:6">
      <c r="A4" s="3" t="s">
        <v>45</v>
      </c>
      <c r="B4" s="3">
        <v>2.2400000000000002</v>
      </c>
      <c r="C4" s="3"/>
      <c r="D4" s="3"/>
      <c r="E4" s="8">
        <f>B3*B4*9</f>
        <v>15957.446400000001</v>
      </c>
      <c r="F4" s="3"/>
    </row>
    <row r="5" spans="1:6">
      <c r="A5" s="3" t="s">
        <v>59</v>
      </c>
      <c r="B5" s="3">
        <v>4.04</v>
      </c>
      <c r="C5" s="3"/>
      <c r="D5" s="3"/>
      <c r="E5" s="3">
        <v>1470.88</v>
      </c>
      <c r="F5" s="3"/>
    </row>
    <row r="6" spans="1:6">
      <c r="A6" s="3" t="s">
        <v>66</v>
      </c>
      <c r="B6" s="3">
        <v>4.9800000000000004</v>
      </c>
      <c r="C6" s="3"/>
      <c r="D6" s="3"/>
      <c r="E6" s="8">
        <f>B6*B3*9</f>
        <v>35476.822800000002</v>
      </c>
      <c r="F6" s="3"/>
    </row>
    <row r="7" spans="1:6">
      <c r="A7" s="3" t="s">
        <v>29</v>
      </c>
      <c r="B7" s="3">
        <f>SUM(B4:B6)</f>
        <v>11.260000000000002</v>
      </c>
      <c r="C7" s="3">
        <v>80214.84</v>
      </c>
      <c r="D7" s="3">
        <v>40215.1</v>
      </c>
      <c r="E7" s="8">
        <f>SUM(E4:E6)</f>
        <v>52905.1492</v>
      </c>
      <c r="F7" s="8">
        <f>D7-E7</f>
        <v>-12690.049200000001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11" sqref="A11:XFD40"/>
    </sheetView>
  </sheetViews>
  <sheetFormatPr defaultRowHeight="15"/>
  <cols>
    <col min="1" max="1" width="31.85546875" customWidth="1"/>
    <col min="3" max="3" width="11.42578125" customWidth="1"/>
    <col min="4" max="4" width="10.140625" bestFit="1" customWidth="1"/>
    <col min="5" max="5" width="10.7109375" customWidth="1"/>
    <col min="6" max="6" width="11.140625" customWidth="1"/>
  </cols>
  <sheetData>
    <row r="1" spans="1:6">
      <c r="A1" s="10" t="s">
        <v>85</v>
      </c>
      <c r="B1" s="10"/>
      <c r="C1" s="10"/>
      <c r="D1" s="10"/>
      <c r="E1" s="10"/>
      <c r="F1" s="10"/>
    </row>
    <row r="4" spans="1:6" ht="45">
      <c r="A4" s="3" t="s">
        <v>48</v>
      </c>
      <c r="B4" s="3">
        <v>543.91999999999996</v>
      </c>
      <c r="C4" s="4" t="s">
        <v>38</v>
      </c>
      <c r="D4" s="3" t="s">
        <v>31</v>
      </c>
      <c r="E4" s="4" t="s">
        <v>39</v>
      </c>
      <c r="F4" s="4" t="s">
        <v>37</v>
      </c>
    </row>
    <row r="5" spans="1:6">
      <c r="A5" s="3" t="s">
        <v>45</v>
      </c>
      <c r="B5" s="3">
        <v>2.44</v>
      </c>
      <c r="C5" s="3"/>
      <c r="D5" s="3"/>
      <c r="E5" s="8">
        <f>B4*B5*9</f>
        <v>11944.483199999999</v>
      </c>
      <c r="F5" s="3"/>
    </row>
    <row r="6" spans="1:6">
      <c r="A6" s="3" t="s">
        <v>59</v>
      </c>
      <c r="B6" s="3">
        <v>4.04</v>
      </c>
      <c r="C6" s="3"/>
      <c r="D6" s="3"/>
      <c r="E6" s="3">
        <v>29256.42</v>
      </c>
      <c r="F6" s="3"/>
    </row>
    <row r="7" spans="1:6">
      <c r="A7" s="3" t="s">
        <v>66</v>
      </c>
      <c r="B7" s="3">
        <v>4.9800000000000004</v>
      </c>
      <c r="C7" s="3"/>
      <c r="D7" s="3"/>
      <c r="E7" s="8">
        <f>B7*B4*9</f>
        <v>24378.4944</v>
      </c>
      <c r="F7" s="3"/>
    </row>
    <row r="8" spans="1:6">
      <c r="A8" s="3" t="s">
        <v>29</v>
      </c>
      <c r="B8" s="3">
        <f>SUM(B5:B7)</f>
        <v>11.46</v>
      </c>
      <c r="C8" s="3">
        <v>56099.7</v>
      </c>
      <c r="D8" s="3">
        <v>39656.620000000003</v>
      </c>
      <c r="E8" s="8">
        <f>SUM(E5:E7)</f>
        <v>65579.397599999997</v>
      </c>
      <c r="F8" s="8">
        <f>D8-E8</f>
        <v>-25922.777599999994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10" sqref="A10:XFD21"/>
    </sheetView>
  </sheetViews>
  <sheetFormatPr defaultRowHeight="15"/>
  <cols>
    <col min="1" max="1" width="32.28515625" customWidth="1"/>
    <col min="3" max="3" width="12.7109375" customWidth="1"/>
    <col min="4" max="4" width="10.140625" bestFit="1" customWidth="1"/>
    <col min="5" max="5" width="11" customWidth="1"/>
    <col min="6" max="6" width="10.7109375" customWidth="1"/>
  </cols>
  <sheetData>
    <row r="1" spans="1:6">
      <c r="A1" s="10" t="s">
        <v>86</v>
      </c>
      <c r="B1" s="10"/>
      <c r="C1" s="10"/>
      <c r="D1" s="10"/>
      <c r="E1" s="10"/>
      <c r="F1" s="10"/>
    </row>
    <row r="3" spans="1:6" ht="30">
      <c r="A3" s="3" t="s">
        <v>48</v>
      </c>
      <c r="B3" s="3">
        <v>407.79</v>
      </c>
      <c r="C3" s="4" t="s">
        <v>38</v>
      </c>
      <c r="D3" s="3" t="s">
        <v>31</v>
      </c>
      <c r="E3" s="4" t="s">
        <v>39</v>
      </c>
      <c r="F3" s="4" t="s">
        <v>37</v>
      </c>
    </row>
    <row r="4" spans="1:6">
      <c r="A4" s="3" t="s">
        <v>45</v>
      </c>
      <c r="B4" s="3">
        <v>2.44</v>
      </c>
      <c r="C4" s="3"/>
      <c r="D4" s="3"/>
      <c r="E4" s="8">
        <f>B3*B4*9</f>
        <v>8955.0684000000001</v>
      </c>
      <c r="F4" s="3"/>
    </row>
    <row r="5" spans="1:6">
      <c r="A5" s="3" t="s">
        <v>59</v>
      </c>
      <c r="B5" s="3">
        <v>4.04</v>
      </c>
      <c r="C5" s="3"/>
      <c r="D5" s="3"/>
      <c r="E5" s="3">
        <v>2405.66</v>
      </c>
      <c r="F5" s="3"/>
    </row>
    <row r="6" spans="1:6">
      <c r="A6" s="3" t="s">
        <v>66</v>
      </c>
      <c r="B6" s="3">
        <v>4.9800000000000004</v>
      </c>
      <c r="C6" s="3"/>
      <c r="D6" s="3"/>
      <c r="E6" s="8">
        <f>B6*B3*9</f>
        <v>18277.147800000002</v>
      </c>
      <c r="F6" s="3"/>
    </row>
    <row r="7" spans="1:6">
      <c r="A7" s="3" t="s">
        <v>29</v>
      </c>
      <c r="B7" s="3">
        <f>SUM(B4:B6)</f>
        <v>11.46</v>
      </c>
      <c r="C7" s="3">
        <v>42056.160000000003</v>
      </c>
      <c r="D7" s="3">
        <v>28700.49</v>
      </c>
      <c r="E7" s="8">
        <f>SUM(E4:E6)</f>
        <v>29637.876200000002</v>
      </c>
      <c r="F7" s="8">
        <f>D7-E7</f>
        <v>-937.38620000000083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F8"/>
  <sheetViews>
    <sheetView topLeftCell="A5" workbookViewId="0">
      <selection activeCell="A11" sqref="A11:XFD31"/>
    </sheetView>
  </sheetViews>
  <sheetFormatPr defaultRowHeight="15"/>
  <cols>
    <col min="1" max="1" width="31.42578125" customWidth="1"/>
    <col min="3" max="3" width="11.42578125" customWidth="1"/>
    <col min="4" max="4" width="10.140625" bestFit="1" customWidth="1"/>
    <col min="5" max="5" width="11.140625" customWidth="1"/>
    <col min="6" max="6" width="10.42578125" customWidth="1"/>
  </cols>
  <sheetData>
    <row r="1" spans="1:6">
      <c r="A1" s="10" t="s">
        <v>87</v>
      </c>
      <c r="B1" s="10"/>
      <c r="C1" s="10"/>
      <c r="D1" s="10"/>
      <c r="E1" s="10"/>
      <c r="F1" s="10"/>
    </row>
    <row r="4" spans="1:6" ht="45">
      <c r="A4" s="3" t="s">
        <v>48</v>
      </c>
      <c r="B4" s="3">
        <v>559.33000000000004</v>
      </c>
      <c r="C4" s="4" t="s">
        <v>38</v>
      </c>
      <c r="D4" s="3" t="s">
        <v>31</v>
      </c>
      <c r="E4" s="4" t="s">
        <v>39</v>
      </c>
      <c r="F4" s="4" t="s">
        <v>37</v>
      </c>
    </row>
    <row r="5" spans="1:6">
      <c r="A5" s="3" t="s">
        <v>45</v>
      </c>
      <c r="B5" s="3">
        <v>2.44</v>
      </c>
      <c r="C5" s="3"/>
      <c r="D5" s="3"/>
      <c r="E5" s="8">
        <f>B4*B5*9</f>
        <v>12282.8868</v>
      </c>
      <c r="F5" s="3"/>
    </row>
    <row r="6" spans="1:6">
      <c r="A6" s="3" t="s">
        <v>59</v>
      </c>
      <c r="B6" s="3">
        <v>4.04</v>
      </c>
      <c r="C6" s="3"/>
      <c r="D6" s="3"/>
      <c r="E6" s="3">
        <v>4399.09</v>
      </c>
      <c r="F6" s="3"/>
    </row>
    <row r="7" spans="1:6">
      <c r="A7" s="3" t="s">
        <v>66</v>
      </c>
      <c r="B7" s="3">
        <v>4.9800000000000004</v>
      </c>
      <c r="C7" s="3"/>
      <c r="D7" s="3"/>
      <c r="E7" s="8">
        <f>B7*B4*9</f>
        <v>25069.170600000005</v>
      </c>
      <c r="F7" s="3"/>
    </row>
    <row r="8" spans="1:6">
      <c r="A8" s="3" t="s">
        <v>29</v>
      </c>
      <c r="B8" s="3">
        <f>SUM(B5:B7)</f>
        <v>11.46</v>
      </c>
      <c r="C8" s="3">
        <v>57689.37</v>
      </c>
      <c r="D8" s="3">
        <v>40488.65</v>
      </c>
      <c r="E8" s="8">
        <f>SUM(E5:E7)</f>
        <v>41751.147400000002</v>
      </c>
      <c r="F8" s="8">
        <f>D8-E8</f>
        <v>-1262.4974000000002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9" sqref="A9:XFD19"/>
    </sheetView>
  </sheetViews>
  <sheetFormatPr defaultRowHeight="15"/>
  <cols>
    <col min="1" max="1" width="32.5703125" bestFit="1" customWidth="1"/>
    <col min="3" max="3" width="12" customWidth="1"/>
    <col min="4" max="4" width="10.140625" bestFit="1" customWidth="1"/>
    <col min="5" max="5" width="12.140625" customWidth="1"/>
    <col min="6" max="6" width="10.5703125" customWidth="1"/>
  </cols>
  <sheetData>
    <row r="1" spans="1:6" ht="27.75" customHeight="1">
      <c r="A1" s="10" t="s">
        <v>88</v>
      </c>
      <c r="B1" s="10"/>
      <c r="C1" s="10"/>
      <c r="D1" s="10"/>
      <c r="E1" s="10"/>
      <c r="F1" s="10"/>
    </row>
    <row r="2" spans="1:6" ht="38.25" customHeight="1"/>
    <row r="3" spans="1:6" ht="45">
      <c r="A3" s="3" t="s">
        <v>48</v>
      </c>
      <c r="B3" s="3">
        <v>396.71</v>
      </c>
      <c r="C3" s="4" t="s">
        <v>38</v>
      </c>
      <c r="D3" s="3" t="s">
        <v>31</v>
      </c>
      <c r="E3" s="4" t="s">
        <v>39</v>
      </c>
      <c r="F3" s="4" t="s">
        <v>37</v>
      </c>
    </row>
    <row r="4" spans="1:6">
      <c r="A4" s="3" t="s">
        <v>45</v>
      </c>
      <c r="B4" s="3">
        <v>2.44</v>
      </c>
      <c r="C4" s="3"/>
      <c r="D4" s="3"/>
      <c r="E4" s="8">
        <f>B3*B4*9</f>
        <v>8711.7515999999996</v>
      </c>
      <c r="F4" s="3"/>
    </row>
    <row r="5" spans="1:6">
      <c r="A5" s="3" t="s">
        <v>59</v>
      </c>
      <c r="B5" s="3">
        <v>4.04</v>
      </c>
      <c r="C5" s="3"/>
      <c r="D5" s="3"/>
      <c r="E5" s="3">
        <v>3075.13</v>
      </c>
      <c r="F5" s="3"/>
    </row>
    <row r="6" spans="1:6">
      <c r="A6" s="3" t="s">
        <v>66</v>
      </c>
      <c r="B6" s="3">
        <v>4.9800000000000004</v>
      </c>
      <c r="C6" s="3"/>
      <c r="D6" s="3"/>
      <c r="E6" s="8">
        <f>B6*B3*9</f>
        <v>17780.5422</v>
      </c>
      <c r="F6" s="3"/>
    </row>
    <row r="7" spans="1:6">
      <c r="A7" s="3" t="s">
        <v>29</v>
      </c>
      <c r="B7" s="3">
        <f>SUM(B4:B6)</f>
        <v>11.46</v>
      </c>
      <c r="C7" s="3">
        <v>40916.699999999997</v>
      </c>
      <c r="D7" s="3">
        <v>21937.65</v>
      </c>
      <c r="E7" s="8">
        <f>SUM(E4:E6)</f>
        <v>29567.4238</v>
      </c>
      <c r="F7" s="8">
        <f>D7-E7</f>
        <v>-7629.773799999999</v>
      </c>
    </row>
    <row r="15" spans="1:6">
      <c r="B15" s="7"/>
    </row>
    <row r="16" spans="1:6">
      <c r="B16" s="7"/>
    </row>
    <row r="17" spans="2:2">
      <c r="B17" s="7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11" sqref="A11:XFD18"/>
    </sheetView>
  </sheetViews>
  <sheetFormatPr defaultRowHeight="15"/>
  <cols>
    <col min="1" max="1" width="32.42578125" customWidth="1"/>
    <col min="3" max="3" width="11.85546875" customWidth="1"/>
    <col min="4" max="4" width="10.140625" bestFit="1" customWidth="1"/>
    <col min="5" max="5" width="10.7109375" customWidth="1"/>
    <col min="6" max="6" width="11.42578125" customWidth="1"/>
  </cols>
  <sheetData>
    <row r="1" spans="1:6">
      <c r="A1" s="10" t="s">
        <v>89</v>
      </c>
      <c r="B1" s="10"/>
      <c r="C1" s="10"/>
      <c r="D1" s="10"/>
      <c r="E1" s="10"/>
      <c r="F1" s="10"/>
    </row>
    <row r="4" spans="1:6" ht="45">
      <c r="A4" s="3" t="s">
        <v>48</v>
      </c>
      <c r="B4" s="3">
        <v>231.6</v>
      </c>
      <c r="C4" s="4" t="s">
        <v>38</v>
      </c>
      <c r="D4" s="3" t="s">
        <v>31</v>
      </c>
      <c r="E4" s="4" t="s">
        <v>39</v>
      </c>
      <c r="F4" s="4" t="s">
        <v>37</v>
      </c>
    </row>
    <row r="5" spans="1:6">
      <c r="A5" s="3" t="s">
        <v>45</v>
      </c>
      <c r="B5" s="3">
        <v>2.44</v>
      </c>
      <c r="C5" s="3"/>
      <c r="D5" s="3"/>
      <c r="E5" s="8">
        <f>B4*B5*9</f>
        <v>5085.9359999999997</v>
      </c>
      <c r="F5" s="3"/>
    </row>
    <row r="6" spans="1:6">
      <c r="A6" s="3" t="s">
        <v>59</v>
      </c>
      <c r="B6" s="3">
        <v>4.04</v>
      </c>
      <c r="C6" s="3"/>
      <c r="D6" s="3"/>
      <c r="E6" s="3">
        <v>1028.3499999999999</v>
      </c>
      <c r="F6" s="3"/>
    </row>
    <row r="7" spans="1:6">
      <c r="A7" s="3" t="s">
        <v>66</v>
      </c>
      <c r="B7" s="3">
        <v>4.9800000000000004</v>
      </c>
      <c r="C7" s="3"/>
      <c r="D7" s="3"/>
      <c r="E7" s="8">
        <f>B7*B4*9</f>
        <v>10380.312000000002</v>
      </c>
      <c r="F7" s="3"/>
    </row>
    <row r="8" spans="1:6">
      <c r="A8" s="3" t="s">
        <v>29</v>
      </c>
      <c r="B8" s="3">
        <f>SUM(B5:B7)</f>
        <v>11.46</v>
      </c>
      <c r="C8" s="3">
        <v>23887.17</v>
      </c>
      <c r="D8" s="3">
        <v>17135.04</v>
      </c>
      <c r="E8" s="8">
        <f>SUM(E5:E7)</f>
        <v>16494.598000000002</v>
      </c>
      <c r="F8" s="3">
        <f>D8-E8</f>
        <v>640.4419999999991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10" sqref="A10:XFD20"/>
    </sheetView>
  </sheetViews>
  <sheetFormatPr defaultRowHeight="15"/>
  <cols>
    <col min="1" max="1" width="32.5703125" customWidth="1"/>
    <col min="3" max="3" width="11" customWidth="1"/>
    <col min="4" max="4" width="10.140625" bestFit="1" customWidth="1"/>
    <col min="5" max="5" width="11.5703125" customWidth="1"/>
    <col min="6" max="6" width="11.140625" customWidth="1"/>
  </cols>
  <sheetData>
    <row r="1" spans="1:6">
      <c r="A1" s="10" t="s">
        <v>90</v>
      </c>
      <c r="B1" s="10"/>
      <c r="C1" s="10"/>
      <c r="D1" s="10"/>
      <c r="E1" s="10"/>
      <c r="F1" s="10"/>
    </row>
    <row r="2" spans="1:6" ht="46.5" customHeight="1"/>
    <row r="3" spans="1:6" ht="45">
      <c r="A3" s="3" t="s">
        <v>48</v>
      </c>
      <c r="B3" s="3">
        <v>246.5</v>
      </c>
      <c r="C3" s="4" t="s">
        <v>38</v>
      </c>
      <c r="D3" s="3" t="s">
        <v>31</v>
      </c>
      <c r="E3" s="4" t="s">
        <v>39</v>
      </c>
      <c r="F3" s="4" t="s">
        <v>37</v>
      </c>
    </row>
    <row r="4" spans="1:6">
      <c r="A4" s="3" t="s">
        <v>45</v>
      </c>
      <c r="B4" s="3">
        <v>2.44</v>
      </c>
      <c r="C4" s="3"/>
      <c r="D4" s="3"/>
      <c r="E4" s="8">
        <f>B3*B4*8</f>
        <v>4811.68</v>
      </c>
      <c r="F4" s="3"/>
    </row>
    <row r="5" spans="1:6">
      <c r="A5" s="3" t="s">
        <v>59</v>
      </c>
      <c r="B5" s="3">
        <v>4.04</v>
      </c>
      <c r="C5" s="3"/>
      <c r="D5" s="3"/>
      <c r="E5" s="3">
        <v>2256.48</v>
      </c>
      <c r="F5" s="3"/>
    </row>
    <row r="6" spans="1:6">
      <c r="A6" s="3" t="s">
        <v>66</v>
      </c>
      <c r="B6" s="3">
        <v>4.9800000000000004</v>
      </c>
      <c r="C6" s="3"/>
      <c r="D6" s="3"/>
      <c r="E6" s="8">
        <f>B6*B3*8</f>
        <v>9820.5600000000013</v>
      </c>
      <c r="F6" s="3"/>
    </row>
    <row r="7" spans="1:6">
      <c r="A7" s="3" t="s">
        <v>29</v>
      </c>
      <c r="B7" s="3">
        <f>SUM(B4:B6)</f>
        <v>11.46</v>
      </c>
      <c r="C7" s="3">
        <v>22599.200000000001</v>
      </c>
      <c r="D7" s="3">
        <v>14636.77</v>
      </c>
      <c r="E7" s="8">
        <f>SUM(E4:E6)</f>
        <v>16888.72</v>
      </c>
      <c r="F7" s="3">
        <f>D7-E7</f>
        <v>-2251.9500000000007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4" sqref="A4:F8"/>
    </sheetView>
  </sheetViews>
  <sheetFormatPr defaultRowHeight="15"/>
  <cols>
    <col min="1" max="1" width="32.140625" customWidth="1"/>
    <col min="3" max="3" width="11.85546875" customWidth="1"/>
    <col min="4" max="4" width="10.140625" bestFit="1" customWidth="1"/>
    <col min="5" max="5" width="12.85546875" customWidth="1"/>
    <col min="6" max="6" width="10.7109375" customWidth="1"/>
  </cols>
  <sheetData>
    <row r="1" spans="1:6">
      <c r="A1" s="10" t="s">
        <v>91</v>
      </c>
      <c r="B1" s="10"/>
      <c r="C1" s="10"/>
      <c r="D1" s="10"/>
      <c r="E1" s="10"/>
      <c r="F1" s="10"/>
    </row>
    <row r="3" spans="1:6" ht="38.25" customHeight="1"/>
    <row r="4" spans="1:6" ht="45">
      <c r="A4" s="3" t="s">
        <v>48</v>
      </c>
      <c r="B4" s="3">
        <v>553.88</v>
      </c>
      <c r="C4" s="4" t="s">
        <v>38</v>
      </c>
      <c r="D4" s="3" t="s">
        <v>31</v>
      </c>
      <c r="E4" s="4" t="s">
        <v>39</v>
      </c>
      <c r="F4" s="4" t="s">
        <v>37</v>
      </c>
    </row>
    <row r="5" spans="1:6">
      <c r="A5" s="3" t="s">
        <v>45</v>
      </c>
      <c r="B5" s="3">
        <v>2.44</v>
      </c>
      <c r="C5" s="3"/>
      <c r="D5" s="3"/>
      <c r="E5" s="8">
        <f>B4*B5*9</f>
        <v>12163.2048</v>
      </c>
      <c r="F5" s="3"/>
    </row>
    <row r="6" spans="1:6">
      <c r="A6" s="3" t="s">
        <v>59</v>
      </c>
      <c r="B6" s="3">
        <v>4.04</v>
      </c>
      <c r="C6" s="3"/>
      <c r="D6" s="3"/>
      <c r="E6" s="3"/>
      <c r="F6" s="3"/>
    </row>
    <row r="7" spans="1:6">
      <c r="A7" s="3" t="s">
        <v>66</v>
      </c>
      <c r="B7" s="3">
        <v>4.9800000000000004</v>
      </c>
      <c r="C7" s="3"/>
      <c r="D7" s="3"/>
      <c r="E7" s="8">
        <f>B7*B4*9</f>
        <v>24824.901600000001</v>
      </c>
      <c r="F7" s="3"/>
    </row>
    <row r="8" spans="1:6">
      <c r="A8" s="3" t="s">
        <v>29</v>
      </c>
      <c r="B8" s="3">
        <f>SUM(B5:B7)</f>
        <v>11.46</v>
      </c>
      <c r="C8" s="3">
        <v>57127.74</v>
      </c>
      <c r="D8" s="3">
        <v>52320.43</v>
      </c>
      <c r="E8" s="8">
        <f>SUM(E5:E7)</f>
        <v>36988.106400000004</v>
      </c>
      <c r="F8" s="8">
        <f>D8-E8</f>
        <v>15332.323599999996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F8"/>
  <sheetViews>
    <sheetView topLeftCell="A4" workbookViewId="0">
      <selection activeCell="A11" sqref="A11:XFD26"/>
    </sheetView>
  </sheetViews>
  <sheetFormatPr defaultRowHeight="15"/>
  <cols>
    <col min="1" max="1" width="32.28515625" customWidth="1"/>
    <col min="3" max="3" width="11" customWidth="1"/>
    <col min="4" max="4" width="10.140625" bestFit="1" customWidth="1"/>
    <col min="5" max="5" width="13.85546875" customWidth="1"/>
    <col min="6" max="6" width="10.7109375" customWidth="1"/>
  </cols>
  <sheetData>
    <row r="1" spans="1:6">
      <c r="A1" s="11" t="s">
        <v>92</v>
      </c>
      <c r="B1" s="11"/>
      <c r="C1" s="11"/>
      <c r="D1" s="11"/>
      <c r="E1" s="11"/>
      <c r="F1" s="11"/>
    </row>
    <row r="2" spans="1:6" ht="72.75" customHeight="1"/>
    <row r="3" spans="1:6" ht="45">
      <c r="A3" s="3" t="s">
        <v>48</v>
      </c>
      <c r="B3" s="3">
        <v>565.59</v>
      </c>
      <c r="C3" s="4" t="s">
        <v>38</v>
      </c>
      <c r="D3" s="3" t="s">
        <v>31</v>
      </c>
      <c r="E3" s="4" t="s">
        <v>39</v>
      </c>
      <c r="F3" s="4" t="s">
        <v>37</v>
      </c>
    </row>
    <row r="4" spans="1:6">
      <c r="A4" s="3" t="s">
        <v>45</v>
      </c>
      <c r="B4" s="3">
        <v>2.87</v>
      </c>
      <c r="C4" s="3"/>
      <c r="D4" s="3"/>
      <c r="E4" s="8">
        <f>B3*B4*9</f>
        <v>14609.189700000001</v>
      </c>
      <c r="F4" s="3"/>
    </row>
    <row r="5" spans="1:6">
      <c r="A5" s="3" t="s">
        <v>59</v>
      </c>
      <c r="B5" s="3">
        <v>4.04</v>
      </c>
      <c r="C5" s="3"/>
      <c r="D5" s="3"/>
      <c r="E5" s="3">
        <v>9415</v>
      </c>
      <c r="F5" s="3"/>
    </row>
    <row r="6" spans="1:6">
      <c r="A6" s="3" t="s">
        <v>93</v>
      </c>
      <c r="B6" s="3"/>
      <c r="C6" s="3"/>
      <c r="D6" s="3"/>
      <c r="E6" s="3">
        <v>8792.5400000000009</v>
      </c>
      <c r="F6" s="3"/>
    </row>
    <row r="7" spans="1:6">
      <c r="A7" s="3" t="s">
        <v>66</v>
      </c>
      <c r="B7" s="3">
        <v>4.9800000000000004</v>
      </c>
      <c r="C7" s="3"/>
      <c r="D7" s="3"/>
      <c r="E7" s="8">
        <f>B7*B3*9</f>
        <v>25349.743800000004</v>
      </c>
      <c r="F7" s="3"/>
    </row>
    <row r="8" spans="1:6">
      <c r="A8" s="3" t="s">
        <v>29</v>
      </c>
      <c r="B8" s="3">
        <f>SUM(B4:B7)</f>
        <v>11.89</v>
      </c>
      <c r="C8" s="3">
        <v>60523.65</v>
      </c>
      <c r="D8" s="3">
        <v>49311.77</v>
      </c>
      <c r="E8" s="8">
        <f>SUM(E4:E7)</f>
        <v>58166.473500000007</v>
      </c>
      <c r="F8" s="8">
        <f>D8-E8</f>
        <v>-8854.7035000000105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11" sqref="A11:XFD20"/>
    </sheetView>
  </sheetViews>
  <sheetFormatPr defaultRowHeight="15"/>
  <cols>
    <col min="1" max="1" width="30.85546875" customWidth="1"/>
    <col min="3" max="3" width="10.85546875" customWidth="1"/>
    <col min="4" max="4" width="10.140625" bestFit="1" customWidth="1"/>
    <col min="5" max="5" width="10.5703125" customWidth="1"/>
    <col min="6" max="6" width="11.28515625" customWidth="1"/>
  </cols>
  <sheetData>
    <row r="1" spans="1:6">
      <c r="A1" s="10" t="s">
        <v>94</v>
      </c>
      <c r="B1" s="10"/>
      <c r="C1" s="10"/>
      <c r="D1" s="10"/>
      <c r="E1" s="10"/>
      <c r="F1" s="10"/>
    </row>
    <row r="4" spans="1:6" ht="45">
      <c r="A4" s="3" t="s">
        <v>48</v>
      </c>
      <c r="B4" s="3">
        <v>872.4</v>
      </c>
      <c r="C4" s="4" t="s">
        <v>38</v>
      </c>
      <c r="D4" s="3" t="s">
        <v>31</v>
      </c>
      <c r="E4" s="4" t="s">
        <v>41</v>
      </c>
      <c r="F4" s="4" t="s">
        <v>37</v>
      </c>
    </row>
    <row r="5" spans="1:6">
      <c r="A5" s="3" t="s">
        <v>45</v>
      </c>
      <c r="B5" s="3">
        <v>2.87</v>
      </c>
      <c r="C5" s="3"/>
      <c r="D5" s="3"/>
      <c r="E5" s="8">
        <f>B4*B5*9</f>
        <v>22534.092000000001</v>
      </c>
      <c r="F5" s="3"/>
    </row>
    <row r="6" spans="1:6">
      <c r="A6" s="3" t="s">
        <v>59</v>
      </c>
      <c r="B6" s="3">
        <v>4.04</v>
      </c>
      <c r="C6" s="3"/>
      <c r="D6" s="3"/>
      <c r="E6" s="3">
        <v>1943.57</v>
      </c>
      <c r="F6" s="3"/>
    </row>
    <row r="7" spans="1:6">
      <c r="A7" s="3" t="s">
        <v>66</v>
      </c>
      <c r="B7" s="3">
        <v>4.9800000000000004</v>
      </c>
      <c r="C7" s="3"/>
      <c r="D7" s="3"/>
      <c r="E7" s="8">
        <f>B7*B4*9</f>
        <v>39100.968000000008</v>
      </c>
      <c r="F7" s="3"/>
    </row>
    <row r="8" spans="1:6">
      <c r="A8" s="3" t="s">
        <v>29</v>
      </c>
      <c r="B8" s="3">
        <f>SUM(B5:B7)</f>
        <v>11.89</v>
      </c>
      <c r="C8" s="3">
        <v>93355.83</v>
      </c>
      <c r="D8" s="3">
        <v>51182.73</v>
      </c>
      <c r="E8" s="8">
        <f>SUM(E5:E7)</f>
        <v>63578.630000000005</v>
      </c>
      <c r="F8" s="3">
        <f>D8-E8</f>
        <v>-12395.900000000001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12" sqref="A12:XFD20"/>
    </sheetView>
  </sheetViews>
  <sheetFormatPr defaultRowHeight="15"/>
  <cols>
    <col min="1" max="1" width="32.140625" bestFit="1" customWidth="1"/>
    <col min="2" max="2" width="8" customWidth="1"/>
    <col min="3" max="3" width="11.85546875" customWidth="1"/>
    <col min="4" max="4" width="10.140625" bestFit="1" customWidth="1"/>
    <col min="5" max="5" width="12.5703125" customWidth="1"/>
    <col min="6" max="6" width="12.42578125" customWidth="1"/>
  </cols>
  <sheetData>
    <row r="1" spans="1:6">
      <c r="A1" s="10" t="s">
        <v>43</v>
      </c>
      <c r="B1" s="10"/>
      <c r="C1" s="10"/>
      <c r="D1" s="10"/>
      <c r="E1" s="10"/>
      <c r="F1" s="10"/>
    </row>
    <row r="2" spans="1:6" ht="57" customHeight="1"/>
    <row r="3" spans="1:6" ht="51" customHeight="1">
      <c r="A3" s="3" t="s">
        <v>44</v>
      </c>
      <c r="B3" s="3">
        <v>1361</v>
      </c>
      <c r="C3" s="4" t="s">
        <v>38</v>
      </c>
      <c r="D3" s="3" t="s">
        <v>31</v>
      </c>
      <c r="E3" s="4" t="s">
        <v>36</v>
      </c>
      <c r="F3" s="4" t="s">
        <v>37</v>
      </c>
    </row>
    <row r="4" spans="1:6">
      <c r="A4" s="3" t="s">
        <v>45</v>
      </c>
      <c r="B4" s="3">
        <v>2.87</v>
      </c>
      <c r="C4" s="3"/>
      <c r="D4" s="3"/>
      <c r="E4" s="8">
        <f>B4*B3*9</f>
        <v>35154.630000000005</v>
      </c>
      <c r="F4" s="3"/>
    </row>
    <row r="5" spans="1:6">
      <c r="A5" s="3" t="s">
        <v>46</v>
      </c>
      <c r="B5" s="3">
        <v>4.04</v>
      </c>
      <c r="C5" s="3"/>
      <c r="D5" s="3"/>
      <c r="E5" s="8">
        <v>5251.28</v>
      </c>
      <c r="F5" s="3"/>
    </row>
    <row r="6" spans="1:6">
      <c r="A6" s="3" t="s">
        <v>47</v>
      </c>
      <c r="B6" s="3">
        <v>4.9800000000000004</v>
      </c>
      <c r="C6" s="3"/>
      <c r="D6" s="3"/>
      <c r="E6" s="8">
        <f>B6*B3*9</f>
        <v>61000.020000000004</v>
      </c>
      <c r="F6" s="3"/>
    </row>
    <row r="7" spans="1:6">
      <c r="A7" s="3" t="s">
        <v>42</v>
      </c>
      <c r="B7" s="3"/>
      <c r="C7" s="3"/>
      <c r="D7" s="3"/>
      <c r="E7" s="3">
        <v>2321.1799999999998</v>
      </c>
      <c r="F7" s="3"/>
    </row>
    <row r="8" spans="1:6">
      <c r="A8" s="3" t="s">
        <v>29</v>
      </c>
      <c r="B8" s="3">
        <f>SUM(B4:B6)</f>
        <v>11.89</v>
      </c>
      <c r="C8" s="3">
        <v>145640.97</v>
      </c>
      <c r="D8" s="3">
        <v>61024.57</v>
      </c>
      <c r="E8" s="8">
        <f>SUM(E4:E7)</f>
        <v>103727.11</v>
      </c>
      <c r="F8" s="8">
        <f>D8-E8</f>
        <v>-42702.54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F8" sqref="F8"/>
    </sheetView>
  </sheetViews>
  <sheetFormatPr defaultRowHeight="15"/>
  <cols>
    <col min="1" max="1" width="32.5703125" bestFit="1" customWidth="1"/>
    <col min="3" max="3" width="11.42578125" customWidth="1"/>
    <col min="4" max="4" width="10.140625" bestFit="1" customWidth="1"/>
    <col min="5" max="5" width="10.28515625" customWidth="1"/>
    <col min="6" max="6" width="10.5703125" customWidth="1"/>
  </cols>
  <sheetData>
    <row r="1" spans="1:6">
      <c r="A1" s="10" t="s">
        <v>95</v>
      </c>
      <c r="B1" s="10"/>
      <c r="C1" s="10"/>
      <c r="D1" s="10"/>
      <c r="E1" s="10"/>
      <c r="F1" s="10"/>
    </row>
    <row r="3" spans="1:6" ht="33" customHeight="1"/>
    <row r="4" spans="1:6" ht="45">
      <c r="A4" s="3" t="s">
        <v>48</v>
      </c>
      <c r="B4" s="3">
        <v>247.21</v>
      </c>
      <c r="C4" s="4" t="s">
        <v>38</v>
      </c>
      <c r="D4" s="3" t="s">
        <v>31</v>
      </c>
      <c r="E4" s="4" t="s">
        <v>39</v>
      </c>
      <c r="F4" s="4" t="s">
        <v>37</v>
      </c>
    </row>
    <row r="5" spans="1:6">
      <c r="A5" s="3" t="s">
        <v>45</v>
      </c>
      <c r="B5" s="3">
        <v>2.87</v>
      </c>
      <c r="C5" s="3"/>
      <c r="D5" s="3"/>
      <c r="E5" s="8">
        <f>B4*B5*8</f>
        <v>5675.9416000000001</v>
      </c>
      <c r="F5" s="3"/>
    </row>
    <row r="6" spans="1:6">
      <c r="A6" s="3" t="s">
        <v>59</v>
      </c>
      <c r="B6" s="3">
        <v>4.04</v>
      </c>
      <c r="C6" s="3"/>
      <c r="D6" s="3"/>
      <c r="E6" s="3"/>
      <c r="F6" s="3"/>
    </row>
    <row r="7" spans="1:6">
      <c r="A7" s="3" t="s">
        <v>66</v>
      </c>
      <c r="B7" s="3">
        <v>4.9800000000000004</v>
      </c>
      <c r="C7" s="3"/>
      <c r="D7" s="3"/>
      <c r="E7" s="8">
        <f>B7*B4*8</f>
        <v>9848.8464000000004</v>
      </c>
      <c r="F7" s="3"/>
    </row>
    <row r="8" spans="1:6">
      <c r="A8" s="3" t="s">
        <v>29</v>
      </c>
      <c r="B8" s="3">
        <f>SUM(B5:B7)</f>
        <v>11.89</v>
      </c>
      <c r="C8" s="3">
        <v>23514.639999999999</v>
      </c>
      <c r="D8" s="3">
        <v>10607.01</v>
      </c>
      <c r="E8" s="8">
        <f>SUM(E5:E7)</f>
        <v>15524.788</v>
      </c>
      <c r="F8" s="8">
        <f>D8-E8</f>
        <v>-4917.7780000000002</v>
      </c>
    </row>
    <row r="12" spans="1:6">
      <c r="B12" s="7"/>
    </row>
    <row r="13" spans="1:6">
      <c r="B13" s="7"/>
    </row>
    <row r="17" spans="2:2">
      <c r="B17" s="7"/>
    </row>
    <row r="18" spans="2:2">
      <c r="B18" s="7"/>
    </row>
    <row r="19" spans="2:2">
      <c r="B19" s="7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11" sqref="A11:XFD27"/>
    </sheetView>
  </sheetViews>
  <sheetFormatPr defaultRowHeight="15"/>
  <cols>
    <col min="1" max="1" width="32.5703125" bestFit="1" customWidth="1"/>
    <col min="3" max="3" width="10.5703125" customWidth="1"/>
    <col min="4" max="4" width="10.140625" bestFit="1" customWidth="1"/>
    <col min="5" max="5" width="10.7109375" customWidth="1"/>
    <col min="6" max="6" width="10.42578125" customWidth="1"/>
  </cols>
  <sheetData>
    <row r="1" spans="1:6">
      <c r="A1" s="10" t="s">
        <v>96</v>
      </c>
      <c r="B1" s="10"/>
      <c r="C1" s="10"/>
      <c r="D1" s="10"/>
      <c r="E1" s="10"/>
      <c r="F1" s="10"/>
    </row>
    <row r="3" spans="1:6" ht="38.25" customHeight="1"/>
    <row r="4" spans="1:6" ht="45">
      <c r="A4" s="3" t="s">
        <v>48</v>
      </c>
      <c r="B4" s="3">
        <v>378.47</v>
      </c>
      <c r="C4" s="4" t="s">
        <v>38</v>
      </c>
      <c r="D4" s="3" t="s">
        <v>31</v>
      </c>
      <c r="E4" s="4" t="s">
        <v>39</v>
      </c>
      <c r="F4" s="4" t="s">
        <v>37</v>
      </c>
    </row>
    <row r="5" spans="1:6">
      <c r="A5" s="3" t="s">
        <v>45</v>
      </c>
      <c r="B5" s="3">
        <v>2.87</v>
      </c>
      <c r="C5" s="3"/>
      <c r="D5" s="3"/>
      <c r="E5" s="8">
        <f>B4*B5*9</f>
        <v>9775.8801000000003</v>
      </c>
      <c r="F5" s="3"/>
    </row>
    <row r="6" spans="1:6">
      <c r="A6" s="3" t="s">
        <v>59</v>
      </c>
      <c r="B6" s="3">
        <v>4.04</v>
      </c>
      <c r="C6" s="3"/>
      <c r="D6" s="3"/>
      <c r="E6" s="3">
        <v>3482.54</v>
      </c>
      <c r="F6" s="3"/>
    </row>
    <row r="7" spans="1:6">
      <c r="A7" s="3" t="s">
        <v>66</v>
      </c>
      <c r="B7" s="3">
        <v>4.9800000000000004</v>
      </c>
      <c r="C7" s="3"/>
      <c r="D7" s="3"/>
      <c r="E7" s="8">
        <f>B7*B4*9</f>
        <v>16963.025400000002</v>
      </c>
      <c r="F7" s="3"/>
    </row>
    <row r="8" spans="1:6">
      <c r="A8" s="3" t="s">
        <v>29</v>
      </c>
      <c r="B8" s="3">
        <f>SUM(B5:B7)</f>
        <v>11.89</v>
      </c>
      <c r="C8" s="3">
        <v>40500</v>
      </c>
      <c r="D8" s="3">
        <v>27006.95</v>
      </c>
      <c r="E8" s="8">
        <f>SUM(E5:E7)</f>
        <v>30221.445500000002</v>
      </c>
      <c r="F8" s="8">
        <f>D8-E8</f>
        <v>-3214.4955000000009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C15" sqref="C15"/>
    </sheetView>
  </sheetViews>
  <sheetFormatPr defaultRowHeight="15"/>
  <cols>
    <col min="1" max="1" width="31" customWidth="1"/>
    <col min="3" max="3" width="11.7109375" customWidth="1"/>
    <col min="4" max="4" width="10.140625" bestFit="1" customWidth="1"/>
    <col min="5" max="5" width="11.28515625" customWidth="1"/>
    <col min="6" max="6" width="10.85546875" customWidth="1"/>
  </cols>
  <sheetData>
    <row r="1" spans="1:6">
      <c r="A1" s="10" t="s">
        <v>97</v>
      </c>
      <c r="B1" s="10"/>
      <c r="C1" s="10"/>
      <c r="D1" s="10"/>
      <c r="E1" s="10"/>
      <c r="F1" s="10"/>
    </row>
    <row r="4" spans="1:6" ht="45">
      <c r="A4" s="3" t="s">
        <v>48</v>
      </c>
      <c r="B4" s="3">
        <v>241.3</v>
      </c>
      <c r="C4" s="4" t="s">
        <v>35</v>
      </c>
      <c r="D4" s="3" t="s">
        <v>31</v>
      </c>
      <c r="E4" s="4" t="s">
        <v>34</v>
      </c>
      <c r="F4" s="4" t="s">
        <v>37</v>
      </c>
    </row>
    <row r="5" spans="1:6">
      <c r="A5" s="3" t="s">
        <v>45</v>
      </c>
      <c r="B5" s="3">
        <v>2.87</v>
      </c>
      <c r="C5" s="3"/>
      <c r="D5" s="3"/>
      <c r="E5" s="8">
        <f>B4*B5*9</f>
        <v>6232.7790000000005</v>
      </c>
      <c r="F5" s="3"/>
    </row>
    <row r="6" spans="1:6">
      <c r="A6" s="3" t="s">
        <v>59</v>
      </c>
      <c r="B6" s="3">
        <v>4.04</v>
      </c>
      <c r="C6" s="3"/>
      <c r="D6" s="3"/>
      <c r="E6" s="3"/>
      <c r="F6" s="3"/>
    </row>
    <row r="7" spans="1:6">
      <c r="A7" s="3" t="s">
        <v>66</v>
      </c>
      <c r="B7" s="3">
        <v>4.9800000000000004</v>
      </c>
      <c r="C7" s="3"/>
      <c r="D7" s="3"/>
      <c r="E7" s="8">
        <f>B7*B4*9</f>
        <v>10815.066000000003</v>
      </c>
      <c r="F7" s="3"/>
    </row>
    <row r="8" spans="1:6">
      <c r="A8" s="3" t="s">
        <v>42</v>
      </c>
      <c r="B8" s="3"/>
      <c r="C8" s="3"/>
      <c r="D8" s="3"/>
      <c r="E8" s="8">
        <v>245.62</v>
      </c>
      <c r="F8" s="3"/>
    </row>
    <row r="9" spans="1:6">
      <c r="A9" s="3" t="s">
        <v>29</v>
      </c>
      <c r="B9" s="3">
        <f>SUM(B5:B7)</f>
        <v>11.89</v>
      </c>
      <c r="C9" s="3">
        <v>25821.45</v>
      </c>
      <c r="D9" s="3">
        <v>16303.29</v>
      </c>
      <c r="E9" s="8">
        <f>SUM(E5:E8)</f>
        <v>17293.465</v>
      </c>
      <c r="F9" s="3">
        <f>D9-E9</f>
        <v>-990.17499999999927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11" sqref="A11:XFD26"/>
    </sheetView>
  </sheetViews>
  <sheetFormatPr defaultRowHeight="15"/>
  <cols>
    <col min="1" max="1" width="31" bestFit="1" customWidth="1"/>
    <col min="3" max="3" width="11.7109375" customWidth="1"/>
    <col min="4" max="4" width="10.140625" bestFit="1" customWidth="1"/>
    <col min="5" max="5" width="11.85546875" customWidth="1"/>
    <col min="6" max="6" width="10.7109375" customWidth="1"/>
  </cols>
  <sheetData>
    <row r="1" spans="1:6">
      <c r="A1" s="10" t="s">
        <v>98</v>
      </c>
      <c r="B1" s="10"/>
      <c r="C1" s="10"/>
      <c r="D1" s="10"/>
      <c r="E1" s="10"/>
      <c r="F1" s="10"/>
    </row>
    <row r="2" spans="1:6" ht="63.75" customHeight="1"/>
    <row r="3" spans="1:6" ht="45">
      <c r="A3" s="3" t="s">
        <v>48</v>
      </c>
      <c r="B3" s="3">
        <v>414.33</v>
      </c>
      <c r="C3" s="4" t="s">
        <v>35</v>
      </c>
      <c r="D3" s="3" t="s">
        <v>31</v>
      </c>
      <c r="E3" s="4" t="s">
        <v>36</v>
      </c>
      <c r="F3" s="4" t="s">
        <v>37</v>
      </c>
    </row>
    <row r="4" spans="1:6">
      <c r="A4" s="3" t="s">
        <v>45</v>
      </c>
      <c r="B4" s="3">
        <v>2.87</v>
      </c>
      <c r="C4" s="3"/>
      <c r="D4" s="3"/>
      <c r="E4" s="8">
        <f>B3*B4*9</f>
        <v>10702.143899999999</v>
      </c>
      <c r="F4" s="3"/>
    </row>
    <row r="5" spans="1:6">
      <c r="A5" s="3" t="s">
        <v>59</v>
      </c>
      <c r="B5" s="3">
        <v>4.04</v>
      </c>
      <c r="C5" s="3"/>
      <c r="D5" s="3"/>
      <c r="E5" s="3">
        <v>4129.34</v>
      </c>
      <c r="F5" s="3"/>
    </row>
    <row r="6" spans="1:6">
      <c r="A6" s="3" t="s">
        <v>66</v>
      </c>
      <c r="B6" s="3">
        <v>4.9800000000000004</v>
      </c>
      <c r="C6" s="3"/>
      <c r="D6" s="3"/>
      <c r="E6" s="8">
        <f>B6*B3*9</f>
        <v>18570.270600000003</v>
      </c>
      <c r="F6" s="3"/>
    </row>
    <row r="7" spans="1:6">
      <c r="A7" s="3" t="s">
        <v>42</v>
      </c>
      <c r="B7" s="3"/>
      <c r="C7" s="3"/>
      <c r="D7" s="3"/>
      <c r="E7" s="8">
        <v>1319.18</v>
      </c>
      <c r="F7" s="3"/>
    </row>
    <row r="8" spans="1:6">
      <c r="A8" s="3" t="s">
        <v>29</v>
      </c>
      <c r="B8" s="3">
        <f>SUM(B4:B6)</f>
        <v>11.89</v>
      </c>
      <c r="C8" s="3">
        <v>42432.66</v>
      </c>
      <c r="D8" s="3">
        <v>24914.240000000002</v>
      </c>
      <c r="E8" s="8">
        <f>SUM(E4:E7)</f>
        <v>34720.934500000003</v>
      </c>
      <c r="F8" s="8">
        <f>D8-E8</f>
        <v>-9806.6945000000014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10" sqref="A10:XFD23"/>
    </sheetView>
  </sheetViews>
  <sheetFormatPr defaultRowHeight="15"/>
  <cols>
    <col min="1" max="1" width="32.28515625" customWidth="1"/>
    <col min="3" max="3" width="11.28515625" customWidth="1"/>
    <col min="4" max="4" width="10.140625" bestFit="1" customWidth="1"/>
    <col min="5" max="5" width="11.42578125" customWidth="1"/>
    <col min="6" max="6" width="11.140625" customWidth="1"/>
  </cols>
  <sheetData>
    <row r="1" spans="1:6">
      <c r="A1" s="10" t="s">
        <v>99</v>
      </c>
      <c r="B1" s="10"/>
      <c r="C1" s="10"/>
      <c r="D1" s="10"/>
      <c r="E1" s="10"/>
      <c r="F1" s="10"/>
    </row>
    <row r="2" spans="1:6" ht="64.5" customHeight="1"/>
    <row r="3" spans="1:6" ht="60">
      <c r="A3" s="3" t="s">
        <v>48</v>
      </c>
      <c r="B3" s="3">
        <v>629</v>
      </c>
      <c r="C3" s="4" t="s">
        <v>35</v>
      </c>
      <c r="D3" s="3" t="s">
        <v>31</v>
      </c>
      <c r="E3" s="4" t="s">
        <v>36</v>
      </c>
      <c r="F3" s="4" t="s">
        <v>37</v>
      </c>
    </row>
    <row r="4" spans="1:6">
      <c r="A4" s="3" t="s">
        <v>45</v>
      </c>
      <c r="B4" s="3">
        <v>2.87</v>
      </c>
      <c r="C4" s="3"/>
      <c r="D4" s="3"/>
      <c r="E4" s="8">
        <f>B3*B4*9</f>
        <v>16247.07</v>
      </c>
      <c r="F4" s="3"/>
    </row>
    <row r="5" spans="1:6">
      <c r="A5" s="3" t="s">
        <v>59</v>
      </c>
      <c r="B5" s="3">
        <v>4.04</v>
      </c>
      <c r="C5" s="3"/>
      <c r="D5" s="3"/>
      <c r="E5" s="3">
        <v>4645.49</v>
      </c>
      <c r="F5" s="3"/>
    </row>
    <row r="6" spans="1:6">
      <c r="A6" s="3" t="s">
        <v>66</v>
      </c>
      <c r="B6" s="3">
        <v>4.9800000000000004</v>
      </c>
      <c r="C6" s="3"/>
      <c r="D6" s="3"/>
      <c r="E6" s="8">
        <f>B6*B3*9</f>
        <v>28191.78</v>
      </c>
      <c r="F6" s="3"/>
    </row>
    <row r="7" spans="1:6">
      <c r="A7" s="3" t="s">
        <v>29</v>
      </c>
      <c r="B7" s="3">
        <f>SUM(B4:B6)</f>
        <v>11.89</v>
      </c>
      <c r="C7" s="3">
        <v>67309.56</v>
      </c>
      <c r="D7" s="3">
        <v>47523</v>
      </c>
      <c r="E7" s="8">
        <f>SUM(E4:E6)</f>
        <v>49084.34</v>
      </c>
      <c r="F7" s="8">
        <f>D7-E7</f>
        <v>-1561.3399999999965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10" sqref="A10:XFD26"/>
    </sheetView>
  </sheetViews>
  <sheetFormatPr defaultRowHeight="15"/>
  <cols>
    <col min="1" max="1" width="32.7109375" bestFit="1" customWidth="1"/>
    <col min="2" max="2" width="8.7109375" customWidth="1"/>
    <col min="3" max="3" width="11.5703125" customWidth="1"/>
    <col min="4" max="4" width="10.7109375" customWidth="1"/>
    <col min="5" max="5" width="11.28515625" customWidth="1"/>
    <col min="6" max="6" width="12.140625" customWidth="1"/>
  </cols>
  <sheetData>
    <row r="1" spans="1:6">
      <c r="A1" s="10" t="s">
        <v>100</v>
      </c>
      <c r="B1" s="10"/>
      <c r="C1" s="10"/>
      <c r="D1" s="10"/>
      <c r="E1" s="10"/>
      <c r="F1" s="10"/>
    </row>
    <row r="2" spans="1:6" ht="45.75" customHeight="1"/>
    <row r="3" spans="1:6" ht="45">
      <c r="A3" s="3" t="s">
        <v>48</v>
      </c>
      <c r="B3" s="3">
        <v>556.20000000000005</v>
      </c>
      <c r="C3" s="4" t="s">
        <v>35</v>
      </c>
      <c r="D3" s="3" t="s">
        <v>31</v>
      </c>
      <c r="E3" s="4" t="s">
        <v>36</v>
      </c>
      <c r="F3" s="4" t="s">
        <v>37</v>
      </c>
    </row>
    <row r="4" spans="1:6">
      <c r="A4" s="3" t="s">
        <v>45</v>
      </c>
      <c r="B4" s="3">
        <v>2.87</v>
      </c>
      <c r="C4" s="3"/>
      <c r="D4" s="3"/>
      <c r="E4" s="8">
        <f>B3*B4*9</f>
        <v>14366.646000000001</v>
      </c>
      <c r="F4" s="3"/>
    </row>
    <row r="5" spans="1:6">
      <c r="A5" s="3" t="s">
        <v>59</v>
      </c>
      <c r="B5" s="3">
        <v>4.04</v>
      </c>
      <c r="C5" s="3"/>
      <c r="D5" s="3"/>
      <c r="E5" s="3">
        <v>5763.23</v>
      </c>
      <c r="F5" s="3"/>
    </row>
    <row r="6" spans="1:6">
      <c r="A6" s="3" t="s">
        <v>66</v>
      </c>
      <c r="B6" s="3">
        <v>4.9800000000000004</v>
      </c>
      <c r="C6" s="3"/>
      <c r="D6" s="3"/>
      <c r="E6" s="8">
        <f>B6*B3*9</f>
        <v>24928.884000000005</v>
      </c>
      <c r="F6" s="3"/>
    </row>
    <row r="7" spans="1:6">
      <c r="A7" s="3" t="s">
        <v>29</v>
      </c>
      <c r="B7" s="3">
        <f>SUM(B4:B6)</f>
        <v>11.89</v>
      </c>
      <c r="C7" s="3">
        <v>59518.89</v>
      </c>
      <c r="D7" s="3">
        <v>46791.77</v>
      </c>
      <c r="E7" s="8">
        <f>SUM(E4:E6)</f>
        <v>45058.760000000009</v>
      </c>
      <c r="F7" s="8">
        <f>D7-E7</f>
        <v>1733.0099999999875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F7"/>
  <sheetViews>
    <sheetView topLeftCell="A7" workbookViewId="0">
      <selection activeCell="A10" sqref="A10:XFD25"/>
    </sheetView>
  </sheetViews>
  <sheetFormatPr defaultRowHeight="15"/>
  <cols>
    <col min="1" max="1" width="32.28515625" bestFit="1" customWidth="1"/>
    <col min="3" max="3" width="11.140625" customWidth="1"/>
    <col min="4" max="4" width="10.7109375" customWidth="1"/>
    <col min="5" max="5" width="12.28515625" customWidth="1"/>
    <col min="6" max="6" width="11.5703125" customWidth="1"/>
  </cols>
  <sheetData>
    <row r="1" spans="1:6">
      <c r="A1" s="10" t="s">
        <v>101</v>
      </c>
      <c r="B1" s="10"/>
      <c r="C1" s="10"/>
      <c r="D1" s="10"/>
      <c r="E1" s="10"/>
      <c r="F1" s="10"/>
    </row>
    <row r="2" spans="1:6" ht="40.5" customHeight="1"/>
    <row r="3" spans="1:6" ht="60">
      <c r="A3" s="3" t="s">
        <v>48</v>
      </c>
      <c r="B3" s="3">
        <v>1107.8</v>
      </c>
      <c r="C3" s="4" t="s">
        <v>35</v>
      </c>
      <c r="D3" s="3" t="s">
        <v>31</v>
      </c>
      <c r="E3" s="4" t="s">
        <v>36</v>
      </c>
      <c r="F3" s="4" t="s">
        <v>37</v>
      </c>
    </row>
    <row r="4" spans="1:6">
      <c r="A4" s="3" t="s">
        <v>45</v>
      </c>
      <c r="B4" s="3">
        <v>2.87</v>
      </c>
      <c r="C4" s="3"/>
      <c r="D4" s="3"/>
      <c r="E4" s="8">
        <f>B3*B4*9</f>
        <v>28614.473999999998</v>
      </c>
      <c r="F4" s="3"/>
    </row>
    <row r="5" spans="1:6">
      <c r="A5" s="3" t="s">
        <v>59</v>
      </c>
      <c r="B5" s="3">
        <v>4.04</v>
      </c>
      <c r="C5" s="3"/>
      <c r="D5" s="3"/>
      <c r="E5" s="3">
        <v>7102.39</v>
      </c>
      <c r="F5" s="3"/>
    </row>
    <row r="6" spans="1:6">
      <c r="A6" s="3" t="s">
        <v>66</v>
      </c>
      <c r="B6" s="3">
        <v>4.9800000000000004</v>
      </c>
      <c r="C6" s="3"/>
      <c r="D6" s="3"/>
      <c r="E6" s="8">
        <f>B6*B3*9</f>
        <v>49651.595999999998</v>
      </c>
      <c r="F6" s="3"/>
    </row>
    <row r="7" spans="1:6">
      <c r="A7" s="3" t="s">
        <v>29</v>
      </c>
      <c r="B7" s="3">
        <f>SUM(B4:B6)</f>
        <v>11.89</v>
      </c>
      <c r="C7" s="3">
        <v>118493.67</v>
      </c>
      <c r="D7" s="3">
        <v>79078.19</v>
      </c>
      <c r="E7" s="8">
        <f>SUM(E4:E6)</f>
        <v>85368.459999999992</v>
      </c>
      <c r="F7" s="8">
        <f>D7-E7</f>
        <v>-6290.2699999999895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F7"/>
  <sheetViews>
    <sheetView tabSelected="1" topLeftCell="A4" workbookViewId="0">
      <selection activeCell="A10" sqref="A10:XFD18"/>
    </sheetView>
  </sheetViews>
  <sheetFormatPr defaultRowHeight="15"/>
  <cols>
    <col min="1" max="1" width="32" customWidth="1"/>
    <col min="3" max="3" width="11.85546875" customWidth="1"/>
    <col min="4" max="4" width="10.85546875" customWidth="1"/>
    <col min="5" max="5" width="11.7109375" customWidth="1"/>
    <col min="6" max="6" width="10.42578125" customWidth="1"/>
  </cols>
  <sheetData>
    <row r="1" spans="1:6">
      <c r="A1" s="10" t="s">
        <v>102</v>
      </c>
      <c r="B1" s="10"/>
      <c r="C1" s="10"/>
      <c r="D1" s="10"/>
      <c r="E1" s="10"/>
      <c r="F1" s="10"/>
    </row>
    <row r="2" spans="1:6" ht="53.25" customHeight="1"/>
    <row r="3" spans="1:6" ht="45">
      <c r="A3" s="3" t="s">
        <v>48</v>
      </c>
      <c r="B3" s="3">
        <v>431.95</v>
      </c>
      <c r="C3" s="4" t="s">
        <v>35</v>
      </c>
      <c r="D3" s="3" t="s">
        <v>31</v>
      </c>
      <c r="E3" s="4" t="s">
        <v>36</v>
      </c>
      <c r="F3" s="4" t="s">
        <v>37</v>
      </c>
    </row>
    <row r="4" spans="1:6">
      <c r="A4" s="3" t="s">
        <v>45</v>
      </c>
      <c r="B4" s="3">
        <v>2.44</v>
      </c>
      <c r="C4" s="3"/>
      <c r="D4" s="3"/>
      <c r="E4" s="8">
        <f>B3*B4*9</f>
        <v>9485.6219999999994</v>
      </c>
      <c r="F4" s="3"/>
    </row>
    <row r="5" spans="1:6">
      <c r="A5" s="3" t="s">
        <v>59</v>
      </c>
      <c r="B5" s="3">
        <v>4.04</v>
      </c>
      <c r="C5" s="3"/>
      <c r="D5" s="3"/>
      <c r="E5" s="3">
        <v>753.01</v>
      </c>
      <c r="F5" s="3"/>
    </row>
    <row r="6" spans="1:6">
      <c r="A6" s="3" t="s">
        <v>66</v>
      </c>
      <c r="B6" s="3">
        <v>4.9800000000000004</v>
      </c>
      <c r="C6" s="3"/>
      <c r="D6" s="3"/>
      <c r="E6" s="8">
        <f>B6*B3*9</f>
        <v>19359.999000000003</v>
      </c>
      <c r="F6" s="3"/>
    </row>
    <row r="7" spans="1:6">
      <c r="A7" s="3" t="s">
        <v>29</v>
      </c>
      <c r="B7" s="3">
        <f>SUM(B4:B6)</f>
        <v>11.46</v>
      </c>
      <c r="C7" s="3">
        <v>44551.35</v>
      </c>
      <c r="D7" s="3">
        <v>33629.410000000003</v>
      </c>
      <c r="E7" s="8">
        <f>SUM(E4:E6)</f>
        <v>29598.631000000001</v>
      </c>
      <c r="F7" s="8">
        <f>D7-E7</f>
        <v>4030.7790000000023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13" sqref="A13:XFD24"/>
    </sheetView>
  </sheetViews>
  <sheetFormatPr defaultRowHeight="15"/>
  <cols>
    <col min="1" max="1" width="32" bestFit="1" customWidth="1"/>
    <col min="2" max="2" width="8.5703125" customWidth="1"/>
    <col min="3" max="3" width="11.7109375" customWidth="1"/>
    <col min="4" max="4" width="9.28515625" customWidth="1"/>
    <col min="5" max="5" width="12.28515625" customWidth="1"/>
    <col min="6" max="6" width="12.5703125" customWidth="1"/>
  </cols>
  <sheetData>
    <row r="1" spans="1:6">
      <c r="A1" s="10" t="s">
        <v>51</v>
      </c>
      <c r="B1" s="10"/>
      <c r="C1" s="10"/>
      <c r="D1" s="10"/>
      <c r="E1" s="10"/>
      <c r="F1" s="10"/>
    </row>
    <row r="5" spans="1:6" ht="45">
      <c r="A5" s="3" t="s">
        <v>48</v>
      </c>
      <c r="B5" s="3">
        <v>512.92999999999995</v>
      </c>
      <c r="C5" s="4" t="s">
        <v>38</v>
      </c>
      <c r="D5" s="3" t="s">
        <v>31</v>
      </c>
      <c r="E5" s="4" t="s">
        <v>39</v>
      </c>
      <c r="F5" s="4" t="s">
        <v>37</v>
      </c>
    </row>
    <row r="6" spans="1:6">
      <c r="A6" s="3" t="s">
        <v>49</v>
      </c>
      <c r="B6" s="3">
        <v>2.87</v>
      </c>
      <c r="C6" s="3"/>
      <c r="D6" s="3"/>
      <c r="E6" s="8">
        <f>B5*B6*9</f>
        <v>13248.981899999999</v>
      </c>
      <c r="F6" s="3"/>
    </row>
    <row r="7" spans="1:6">
      <c r="A7" s="3" t="s">
        <v>52</v>
      </c>
      <c r="B7" s="3">
        <v>4.04</v>
      </c>
      <c r="C7" s="3"/>
      <c r="D7" s="3"/>
      <c r="E7" s="8">
        <v>1583.03</v>
      </c>
      <c r="F7" s="3"/>
    </row>
    <row r="8" spans="1:6">
      <c r="A8" s="3" t="s">
        <v>53</v>
      </c>
      <c r="B8" s="3">
        <v>4.9800000000000004</v>
      </c>
      <c r="C8" s="3"/>
      <c r="D8" s="3"/>
      <c r="E8" s="8">
        <f>B8*B5*9</f>
        <v>22989.5226</v>
      </c>
      <c r="F8" s="3"/>
    </row>
    <row r="9" spans="1:6">
      <c r="A9" s="3" t="s">
        <v>29</v>
      </c>
      <c r="B9" s="3">
        <f>SUM(B6:B8)</f>
        <v>11.89</v>
      </c>
      <c r="C9" s="3">
        <v>54888.75</v>
      </c>
      <c r="D9" s="3">
        <v>45767.1</v>
      </c>
      <c r="E9" s="8">
        <f>SUM(E6:E8)</f>
        <v>37821.534500000002</v>
      </c>
      <c r="F9" s="8">
        <f>D9-E9</f>
        <v>7945.565499999997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12" sqref="A12:XFD30"/>
    </sheetView>
  </sheetViews>
  <sheetFormatPr defaultRowHeight="15"/>
  <cols>
    <col min="1" max="1" width="31.85546875" customWidth="1"/>
    <col min="3" max="3" width="11" customWidth="1"/>
    <col min="4" max="4" width="10.5703125" customWidth="1"/>
    <col min="5" max="5" width="12.42578125" customWidth="1"/>
    <col min="6" max="6" width="10.42578125" customWidth="1"/>
  </cols>
  <sheetData>
    <row r="1" spans="1:6">
      <c r="A1" s="10" t="s">
        <v>54</v>
      </c>
      <c r="B1" s="10"/>
      <c r="C1" s="10"/>
      <c r="D1" s="10"/>
      <c r="E1" s="10"/>
      <c r="F1" s="10"/>
    </row>
    <row r="4" spans="1:6" ht="45">
      <c r="A4" s="3" t="s">
        <v>48</v>
      </c>
      <c r="B4" s="3">
        <v>523.4</v>
      </c>
      <c r="C4" s="4" t="s">
        <v>38</v>
      </c>
      <c r="D4" s="3" t="s">
        <v>31</v>
      </c>
      <c r="E4" s="4" t="s">
        <v>39</v>
      </c>
      <c r="F4" s="4" t="s">
        <v>37</v>
      </c>
    </row>
    <row r="5" spans="1:6">
      <c r="A5" s="3" t="s">
        <v>45</v>
      </c>
      <c r="B5" s="3">
        <v>2.87</v>
      </c>
      <c r="C5" s="3"/>
      <c r="D5" s="3"/>
      <c r="E5" s="8">
        <f>B4*B5*9</f>
        <v>13519.421999999999</v>
      </c>
      <c r="F5" s="3"/>
    </row>
    <row r="6" spans="1:6">
      <c r="A6" s="3" t="s">
        <v>50</v>
      </c>
      <c r="B6" s="3">
        <v>4.04</v>
      </c>
      <c r="C6" s="3"/>
      <c r="D6" s="3"/>
      <c r="E6" s="8">
        <v>13376.6</v>
      </c>
      <c r="F6" s="3"/>
    </row>
    <row r="7" spans="1:6">
      <c r="A7" s="3" t="s">
        <v>55</v>
      </c>
      <c r="B7" s="3">
        <v>4.9800000000000004</v>
      </c>
      <c r="C7" s="3"/>
      <c r="D7" s="3"/>
      <c r="E7" s="8">
        <f>B7*B4*9</f>
        <v>23458.788</v>
      </c>
      <c r="F7" s="3"/>
    </row>
    <row r="8" spans="1:6">
      <c r="A8" s="3" t="s">
        <v>29</v>
      </c>
      <c r="B8" s="3">
        <f>SUM(B5:B7)</f>
        <v>11.89</v>
      </c>
      <c r="C8" s="3">
        <v>56008.98</v>
      </c>
      <c r="D8" s="3">
        <v>44058.91</v>
      </c>
      <c r="E8" s="8">
        <f>SUM(E5:E7)</f>
        <v>50354.81</v>
      </c>
      <c r="F8" s="3">
        <f>D8-E8</f>
        <v>-6295.8999999999942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12" sqref="A12:XFD20"/>
    </sheetView>
  </sheetViews>
  <sheetFormatPr defaultRowHeight="15"/>
  <cols>
    <col min="1" max="1" width="32.140625" bestFit="1" customWidth="1"/>
    <col min="3" max="3" width="12.42578125" customWidth="1"/>
    <col min="4" max="4" width="10.42578125" customWidth="1"/>
    <col min="5" max="5" width="12.7109375" customWidth="1"/>
    <col min="6" max="6" width="10.140625" customWidth="1"/>
  </cols>
  <sheetData>
    <row r="1" spans="1:6">
      <c r="A1" s="10" t="s">
        <v>56</v>
      </c>
      <c r="B1" s="10"/>
      <c r="C1" s="10"/>
      <c r="D1" s="10"/>
      <c r="E1" s="10"/>
      <c r="F1" s="10"/>
    </row>
    <row r="4" spans="1:6" ht="45">
      <c r="A4" s="3" t="s">
        <v>48</v>
      </c>
      <c r="B4" s="3">
        <v>524.4</v>
      </c>
      <c r="C4" s="4" t="s">
        <v>38</v>
      </c>
      <c r="D4" s="3" t="s">
        <v>31</v>
      </c>
      <c r="E4" s="4" t="s">
        <v>39</v>
      </c>
      <c r="F4" s="4" t="s">
        <v>37</v>
      </c>
    </row>
    <row r="5" spans="1:6">
      <c r="A5" s="3" t="s">
        <v>57</v>
      </c>
      <c r="B5" s="3">
        <v>2.87</v>
      </c>
      <c r="C5" s="3"/>
      <c r="D5" s="3"/>
      <c r="E5" s="8">
        <f>B5*B4*9</f>
        <v>13545.252</v>
      </c>
      <c r="F5" s="3"/>
    </row>
    <row r="6" spans="1:6">
      <c r="A6" s="3" t="s">
        <v>50</v>
      </c>
      <c r="B6" s="3">
        <v>4.04</v>
      </c>
      <c r="C6" s="3"/>
      <c r="D6" s="3"/>
      <c r="E6" s="8">
        <v>977.57</v>
      </c>
      <c r="F6" s="3"/>
    </row>
    <row r="7" spans="1:6">
      <c r="A7" s="3" t="s">
        <v>47</v>
      </c>
      <c r="B7" s="3">
        <v>4.9800000000000004</v>
      </c>
      <c r="C7" s="3"/>
      <c r="D7" s="3"/>
      <c r="E7" s="8">
        <f>B7*B4*9</f>
        <v>23503.608</v>
      </c>
      <c r="F7" s="3"/>
    </row>
    <row r="8" spans="1:6">
      <c r="A8" s="3" t="s">
        <v>29</v>
      </c>
      <c r="B8" s="3">
        <f>SUM(B5:B7)</f>
        <v>11.89</v>
      </c>
      <c r="C8" s="3">
        <v>51805.599999999999</v>
      </c>
      <c r="D8" s="3">
        <v>44026.18</v>
      </c>
      <c r="E8" s="8">
        <f>SUM(E5:E7)</f>
        <v>38026.43</v>
      </c>
      <c r="F8" s="3">
        <f>D8-E8</f>
        <v>5999.75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11" sqref="A11:XFD20"/>
    </sheetView>
  </sheetViews>
  <sheetFormatPr defaultRowHeight="15"/>
  <cols>
    <col min="1" max="1" width="32.140625" bestFit="1" customWidth="1"/>
    <col min="3" max="3" width="10.7109375" customWidth="1"/>
    <col min="4" max="4" width="11.140625" customWidth="1"/>
    <col min="5" max="5" width="12.7109375" customWidth="1"/>
    <col min="6" max="6" width="10.140625" customWidth="1"/>
  </cols>
  <sheetData>
    <row r="1" spans="1:6">
      <c r="A1" s="10" t="s">
        <v>58</v>
      </c>
      <c r="B1" s="10"/>
      <c r="C1" s="10"/>
      <c r="D1" s="10"/>
      <c r="E1" s="10"/>
      <c r="F1" s="10"/>
    </row>
    <row r="4" spans="1:6" ht="45">
      <c r="A4" s="3" t="s">
        <v>48</v>
      </c>
      <c r="B4" s="3">
        <v>552.80999999999995</v>
      </c>
      <c r="C4" s="4" t="s">
        <v>38</v>
      </c>
      <c r="D4" s="3" t="s">
        <v>31</v>
      </c>
      <c r="E4" s="4" t="s">
        <v>39</v>
      </c>
      <c r="F4" s="4" t="s">
        <v>37</v>
      </c>
    </row>
    <row r="5" spans="1:6">
      <c r="A5" s="3" t="s">
        <v>45</v>
      </c>
      <c r="B5" s="3">
        <v>2.87</v>
      </c>
      <c r="C5" s="3"/>
      <c r="D5" s="3"/>
      <c r="E5" s="8">
        <f>B4*B5*3</f>
        <v>4759.6940999999997</v>
      </c>
      <c r="F5" s="8"/>
    </row>
    <row r="6" spans="1:6">
      <c r="A6" s="3" t="s">
        <v>59</v>
      </c>
      <c r="B6" s="3">
        <v>4.04</v>
      </c>
      <c r="C6" s="3"/>
      <c r="D6" s="3"/>
      <c r="E6" s="8">
        <v>2086.17</v>
      </c>
      <c r="F6" s="8"/>
    </row>
    <row r="7" spans="1:6">
      <c r="A7" s="3" t="s">
        <v>47</v>
      </c>
      <c r="B7" s="3">
        <v>4.9800000000000004</v>
      </c>
      <c r="C7" s="3"/>
      <c r="D7" s="3"/>
      <c r="E7" s="8">
        <f>B7*B4*3</f>
        <v>8258.9813999999988</v>
      </c>
      <c r="F7" s="8"/>
    </row>
    <row r="8" spans="1:6">
      <c r="A8" s="3" t="s">
        <v>29</v>
      </c>
      <c r="B8" s="3">
        <f>SUM(B5:B7)</f>
        <v>11.89</v>
      </c>
      <c r="C8" s="3">
        <v>19718.79</v>
      </c>
      <c r="D8" s="3">
        <v>11787.79</v>
      </c>
      <c r="E8" s="8">
        <f>SUM(E5:E7)</f>
        <v>15104.845499999999</v>
      </c>
      <c r="F8" s="8">
        <f>D8-E8</f>
        <v>-3317.0554999999986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11" sqref="A11:XFD24"/>
    </sheetView>
  </sheetViews>
  <sheetFormatPr defaultRowHeight="15"/>
  <cols>
    <col min="1" max="1" width="31.5703125" customWidth="1"/>
    <col min="3" max="3" width="11.42578125" customWidth="1"/>
    <col min="4" max="4" width="10.140625" bestFit="1" customWidth="1"/>
    <col min="5" max="5" width="12.42578125" customWidth="1"/>
    <col min="6" max="6" width="12.5703125" customWidth="1"/>
  </cols>
  <sheetData>
    <row r="1" spans="1:6">
      <c r="A1" s="10" t="s">
        <v>5</v>
      </c>
      <c r="B1" s="10"/>
      <c r="C1" s="10"/>
      <c r="D1" s="10"/>
      <c r="E1" s="10"/>
      <c r="F1" s="10"/>
    </row>
    <row r="4" spans="1:6" ht="45">
      <c r="A4" s="3" t="s">
        <v>48</v>
      </c>
      <c r="B4" s="3">
        <v>552.80999999999995</v>
      </c>
      <c r="C4" s="4" t="s">
        <v>38</v>
      </c>
      <c r="D4" s="3" t="s">
        <v>31</v>
      </c>
      <c r="E4" s="4" t="s">
        <v>39</v>
      </c>
      <c r="F4" s="4" t="s">
        <v>37</v>
      </c>
    </row>
    <row r="5" spans="1:6">
      <c r="A5" s="3" t="s">
        <v>57</v>
      </c>
      <c r="B5" s="3">
        <v>2.87</v>
      </c>
      <c r="C5" s="3"/>
      <c r="D5" s="3"/>
      <c r="E5" s="8">
        <f>B4*B5*9</f>
        <v>14279.082299999998</v>
      </c>
      <c r="F5" s="8"/>
    </row>
    <row r="6" spans="1:6">
      <c r="A6" s="3" t="s">
        <v>50</v>
      </c>
      <c r="B6" s="3">
        <v>4.04</v>
      </c>
      <c r="C6" s="3"/>
      <c r="D6" s="3"/>
      <c r="E6" s="8">
        <v>3822.35</v>
      </c>
      <c r="F6" s="8"/>
    </row>
    <row r="7" spans="1:6">
      <c r="A7" s="3" t="s">
        <v>47</v>
      </c>
      <c r="B7" s="3">
        <v>4.9800000000000004</v>
      </c>
      <c r="C7" s="3"/>
      <c r="D7" s="3"/>
      <c r="E7" s="8">
        <f>B7*B4*9</f>
        <v>24776.944199999998</v>
      </c>
      <c r="F7" s="8"/>
    </row>
    <row r="8" spans="1:6">
      <c r="A8" s="3" t="s">
        <v>29</v>
      </c>
      <c r="B8" s="3">
        <f>SUM(B5:B7)</f>
        <v>11.89</v>
      </c>
      <c r="C8" s="3">
        <v>59317.83</v>
      </c>
      <c r="D8" s="3">
        <v>36219.01</v>
      </c>
      <c r="E8" s="8">
        <f>SUM(E5:E7)</f>
        <v>42878.376499999998</v>
      </c>
      <c r="F8" s="8">
        <f>D8-E8</f>
        <v>-6659.3664999999964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47</vt:i4>
      </vt:variant>
    </vt:vector>
  </HeadingPairs>
  <TitlesOfParts>
    <vt:vector size="47" baseType="lpstr">
      <vt:lpstr>март</vt:lpstr>
      <vt:lpstr>л</vt:lpstr>
      <vt:lpstr>л1</vt:lpstr>
      <vt:lpstr>Центральная пл.</vt:lpstr>
      <vt:lpstr>10 Октябрь д.1</vt:lpstr>
      <vt:lpstr>10 Октябрь д.3</vt:lpstr>
      <vt:lpstr>10 Октябрь д.5</vt:lpstr>
      <vt:lpstr>21 пс д.1</vt:lpstr>
      <vt:lpstr>21 пс д.1а</vt:lpstr>
      <vt:lpstr>21 пс д.12</vt:lpstr>
      <vt:lpstr>Вокзальная 24</vt:lpstr>
      <vt:lpstr>Вокзальный пер д.3</vt:lpstr>
      <vt:lpstr>К Маркса д.16</vt:lpstr>
      <vt:lpstr>К Маркса д.18</vt:lpstr>
      <vt:lpstr>К.Маркса д.20</vt:lpstr>
      <vt:lpstr>К.Маркса д.21</vt:lpstr>
      <vt:lpstr>К Маркса д.26</vt:lpstr>
      <vt:lpstr>Лакина д.21</vt:lpstr>
      <vt:lpstr>Лакина д.93</vt:lpstr>
      <vt:lpstr>Майская д.3</vt:lpstr>
      <vt:lpstr>Маяковского д.26</vt:lpstr>
      <vt:lpstr>Маяковского д.28</vt:lpstr>
      <vt:lpstr>Мира д.39</vt:lpstr>
      <vt:lpstr>Набережная д.5</vt:lpstr>
      <vt:lpstr>Набережная д.11</vt:lpstr>
      <vt:lpstr>пр.Ленина д.8к2</vt:lpstr>
      <vt:lpstr>пр.Ленина д.8к.3</vt:lpstr>
      <vt:lpstr>пр.Ленина д.17</vt:lpstr>
      <vt:lpstr>пр.Ленина д.26</vt:lpstr>
      <vt:lpstr>пр.Ленина д.29</vt:lpstr>
      <vt:lpstr>пр.Ленина д.32</vt:lpstr>
      <vt:lpstr>пр.Ленина д.33</vt:lpstr>
      <vt:lpstr>пр.Ленина д.36</vt:lpstr>
      <vt:lpstr>пр.Ленина д.37</vt:lpstr>
      <vt:lpstr>пр.Ленина д.59</vt:lpstr>
      <vt:lpstr>пр.Ленина д.61</vt:lpstr>
      <vt:lpstr>пр.Ленина д.67</vt:lpstr>
      <vt:lpstr>ул.Советская д.16</vt:lpstr>
      <vt:lpstr>ул.Спортивная д.19</vt:lpstr>
      <vt:lpstr>ул.Спортивная д.14</vt:lpstr>
      <vt:lpstr>ул.Сортивная д.15</vt:lpstr>
      <vt:lpstr>ул.Спортивная д.16</vt:lpstr>
      <vt:lpstr>ул.Спортивная д.17</vt:lpstr>
      <vt:lpstr>ул.Спортивная д.17а</vt:lpstr>
      <vt:lpstr>ул.Спортивная д.18</vt:lpstr>
      <vt:lpstr>ул.Спортивная д.21</vt:lpstr>
      <vt:lpstr>ул.Текстильщиков д.3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admin</cp:lastModifiedBy>
  <cp:lastPrinted>2017-03-10T07:04:04Z</cp:lastPrinted>
  <dcterms:created xsi:type="dcterms:W3CDTF">2016-05-13T04:05:35Z</dcterms:created>
  <dcterms:modified xsi:type="dcterms:W3CDTF">2017-03-31T11:04:02Z</dcterms:modified>
</cp:coreProperties>
</file>